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E:\Павлов\План создания объектов инвестиционной инфраструктуры 106-п\Отчет за 2024 г\"/>
    </mc:Choice>
  </mc:AlternateContent>
  <bookViews>
    <workbookView xWindow="0" yWindow="0" windowWidth="24075" windowHeight="11235"/>
  </bookViews>
  <sheets>
    <sheet name="Отчет свод" sheetId="11" r:id="rId1"/>
  </sheet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1" i="11" l="1"/>
  <c r="H80" i="11"/>
  <c r="F80" i="11" s="1"/>
  <c r="G80" i="11"/>
  <c r="H35" i="11" l="1"/>
  <c r="H31" i="11" s="1"/>
  <c r="G34" i="11"/>
  <c r="F34" i="11"/>
  <c r="F31" i="11" s="1"/>
  <c r="G33" i="11"/>
  <c r="G32" i="11"/>
  <c r="G29" i="11"/>
  <c r="G27" i="11"/>
  <c r="H26" i="11"/>
  <c r="F26" i="11"/>
  <c r="D26" i="11"/>
  <c r="H25" i="11"/>
  <c r="G25" i="11" s="1"/>
  <c r="F25" i="11"/>
  <c r="H24" i="11"/>
  <c r="G24" i="11" s="1"/>
  <c r="F24" i="11"/>
  <c r="G23" i="11"/>
  <c r="F23" i="11"/>
  <c r="G22" i="11"/>
  <c r="F20" i="11"/>
  <c r="F19" i="11"/>
  <c r="F18" i="11"/>
  <c r="F17" i="11"/>
  <c r="H16" i="11"/>
  <c r="G16" i="11"/>
  <c r="G35" i="11" l="1"/>
  <c r="G31" i="11" s="1"/>
  <c r="H21" i="11"/>
  <c r="F16" i="11"/>
  <c r="G21" i="11"/>
  <c r="F21" i="11"/>
  <c r="G26" i="11"/>
  <c r="G11" i="11"/>
  <c r="H9" i="11"/>
  <c r="D11" i="11"/>
</calcChain>
</file>

<file path=xl/comments1.xml><?xml version="1.0" encoding="utf-8"?>
<comments xmlns="http://schemas.openxmlformats.org/spreadsheetml/2006/main">
  <authors>
    <author>Надежда Наумова</author>
  </authors>
  <commentList>
    <comment ref="G39" authorId="0" shapeId="0">
      <text>
        <r>
          <rPr>
            <b/>
            <sz val="9"/>
            <color indexed="81"/>
            <rFont val="Tahoma"/>
            <family val="2"/>
            <charset val="204"/>
          </rPr>
          <t>Надежда Наумова:</t>
        </r>
        <r>
          <rPr>
            <sz val="9"/>
            <color indexed="81"/>
            <rFont val="Tahoma"/>
            <family val="2"/>
            <charset val="204"/>
          </rPr>
          <t xml:space="preserve">
разработка ПСД</t>
        </r>
      </text>
    </comment>
  </commentList>
</comments>
</file>

<file path=xl/sharedStrings.xml><?xml version="1.0" encoding="utf-8"?>
<sst xmlns="http://schemas.openxmlformats.org/spreadsheetml/2006/main" count="934" uniqueCount="611">
  <si>
    <t>Название проекта</t>
  </si>
  <si>
    <t>Краткое описание проекта</t>
  </si>
  <si>
    <t>Вид деятельности</t>
  </si>
  <si>
    <t>Инвестиционная емкость проекта, тыс. рублей</t>
  </si>
  <si>
    <t>Источники финансирования</t>
  </si>
  <si>
    <t>Срок реализации проекта</t>
  </si>
  <si>
    <t>Текущее состояние проекта</t>
  </si>
  <si>
    <t>Вид работ</t>
  </si>
  <si>
    <t>Фактический адрес</t>
  </si>
  <si>
    <t>Контактная информация</t>
  </si>
  <si>
    <t>Ответственный за реализацию проекта</t>
  </si>
  <si>
    <t>Координаты</t>
  </si>
  <si>
    <t xml:space="preserve">Эффекты от реализации Объекта </t>
  </si>
  <si>
    <t>Примечание</t>
  </si>
  <si>
    <t>Год окончания</t>
  </si>
  <si>
    <t>Стадия проекта</t>
  </si>
  <si>
    <t>Описание</t>
  </si>
  <si>
    <t>Социальный (создание новых рабочих мест, чел.)</t>
  </si>
  <si>
    <t>Бюджетный (поступления налоговый отчислений в бюджеты всех уровней, тыс.руб.)</t>
  </si>
  <si>
    <t>всего</t>
  </si>
  <si>
    <t>Объем оказанной государственной поддержки</t>
  </si>
  <si>
    <t>Наименование 
муниципального 
образования</t>
  </si>
  <si>
    <t>в том числе за счет оказанной государственной поддержки</t>
  </si>
  <si>
    <t>Год 
начала</t>
  </si>
  <si>
    <t xml:space="preserve">Экономический (производственная мощность Объекта)
</t>
  </si>
  <si>
    <t xml:space="preserve">Отчет о реализации плана создания объектов инвестиционной инфраструктуры в 2024 году
</t>
  </si>
  <si>
    <t>Фактические расходы на реализацию проекта на 01.01.2025 год, тыс. рублей</t>
  </si>
  <si>
    <t>Сургутский район</t>
  </si>
  <si>
    <t>Средняя общеобразовательная школа на 1100 учащихся в пгт. Белый Яр (Общеобразовательная огранизация с универсальной безбарьерной средой)</t>
  </si>
  <si>
    <t xml:space="preserve">Государственная программа Ханты-Мансийского автономного округа – Югры "Развитие образования" </t>
  </si>
  <si>
    <t>Образование</t>
  </si>
  <si>
    <t>Федеральный бюджет
Бюджет автономного округа
Бюджет Сургутского района
 внебюджетный источник</t>
  </si>
  <si>
    <t xml:space="preserve">
  2024 год - 509 007,2
   2025 год  - 384 828,4
2026 год - 186 109, 3</t>
  </si>
  <si>
    <t>Строительство канализационных очистных сооружений, производительностью 7 000,0 м3/сут г.п Фёдоровский Сургутского района"</t>
  </si>
  <si>
    <t>Муниципальная программа "Энергосбережение и повышение энергетической эффективности в Сургутском районе"</t>
  </si>
  <si>
    <t>Водоотведение</t>
  </si>
  <si>
    <t>Заемные средства
Бюджет Сургутского района</t>
  </si>
  <si>
    <t>Культурно-досуговый центр в с.п. Солнечный</t>
  </si>
  <si>
    <t>Муниципальная программа "Культура Сургутского района"</t>
  </si>
  <si>
    <t>Культура</t>
  </si>
  <si>
    <t xml:space="preserve">Бюджет Сургутского района         </t>
  </si>
  <si>
    <t>Строительство блочно-модульной котельной п.Солнечный, с.п.Солнечный Сургутского района</t>
  </si>
  <si>
    <t>Государственная программа Ханты-Мансийского автономного округа-Югры "Строительство"/ Муниципальная программа "Энергосбережение и повышение энергетической эффективности в Сургутском районе"</t>
  </si>
  <si>
    <t>Теплоснабжение</t>
  </si>
  <si>
    <t>Бюджет автономного округа
Бюджет Сургутского района</t>
  </si>
  <si>
    <t>2024 - 89 109,0</t>
  </si>
  <si>
    <t>Плавательный бассейн  городского поселения Федоровский "Дельфин"</t>
  </si>
  <si>
    <t>Муниципальная программа "Физическая культура, спорт и туризм Сургутского района"</t>
  </si>
  <si>
    <t>Спорт</t>
  </si>
  <si>
    <t>Бюджет Сургутского района</t>
  </si>
  <si>
    <t>Муниципальная программа "Совершенствование жилищно-коммунального хозяйства в Сургутском районе"</t>
  </si>
  <si>
    <t>Коммунальное  хозяйство</t>
  </si>
  <si>
    <t xml:space="preserve">Музей "Барсова Гора" </t>
  </si>
  <si>
    <t>Государственная программа Ханты-Мансийского автономного округа-Югры "Строительство" / Муниципальная программа "Культура Сургутского района"</t>
  </si>
  <si>
    <t>2024 год -133 009,7
2025 год - 214 540,4</t>
  </si>
  <si>
    <t>Многофункциональный спортивный комплекс (зал единоборств, гимнастический и  тренажерный  залы) в  г.п. Белый Яр</t>
  </si>
  <si>
    <t>Спортивный комплекс с универсальным игровым залом в г.п.Лянтор</t>
  </si>
  <si>
    <t>Государственная программа Ханты-Мансийского автономного округа-Югры "Строительство" / Муниципальная программа "Физическая культура, спорт и туризм Сургутского района"</t>
  </si>
  <si>
    <t>-</t>
  </si>
  <si>
    <t>1100 мест</t>
  </si>
  <si>
    <t>7000 м3/сут.</t>
  </si>
  <si>
    <t>1395 м2</t>
  </si>
  <si>
    <t>49,5 МВт</t>
  </si>
  <si>
    <t>1391,33 м2</t>
  </si>
  <si>
    <t>200 куб.м/сут.</t>
  </si>
  <si>
    <t>1631,7 м2</t>
  </si>
  <si>
    <t>1700 м2</t>
  </si>
  <si>
    <t>1835,4 м2</t>
  </si>
  <si>
    <t>Сургутский муниципальный район</t>
  </si>
  <si>
    <t>Ханты - Мансийский автономный округ - Югра, Сургутский район, пгт. Белый Яр</t>
  </si>
  <si>
    <t>61.2690;      
73.2632</t>
  </si>
  <si>
    <t xml:space="preserve">
Заместитель начальника управления – начальник отдела проектного управления управление инвестиционной политики, развития предпринимательства и проектного управления,  
8 (3462) 526-086</t>
  </si>
  <si>
    <t>ООО "Школа Белый Яр"                     Место нахождения: 628452, Ханты-Мансийский автономный округ - Югра, Суругтский район, пос. Солнечный, ул. Молодежная, д.5, оф.3, ком.1, тел. 83912232399</t>
  </si>
  <si>
    <t>Ханты - Мансийский автономный округ - Югра, Сургутский район, г.п. Фёдоровский</t>
  </si>
  <si>
    <t xml:space="preserve">61.6017;
73.77232 </t>
  </si>
  <si>
    <t xml:space="preserve">
 Данива К.В., начальник отдела перспективного развития коммунальной инфраструктуры департамента жилищно-коммунального хозяйства, экологии, транспорта и связи, 8(3462) 526-085, danivakv@admsr.ru </t>
  </si>
  <si>
    <t>МУП "ТО УТВиВ №1" МО Сургутский район, г.п. Белый Яр, ул. Фадеева, 4, тел. 8 (3462) 777-000</t>
  </si>
  <si>
    <t>Ханты - Мансийский автономный округ - Югра, Сургутский район, с.п. Солнечный, кадастровый номер ЗУ 86:03:0051512:691</t>
  </si>
  <si>
    <t>61.280160; 
73.181502</t>
  </si>
  <si>
    <t xml:space="preserve">
 Бергер Е.В.,  начальник отдела контроля за строительством объектов местного значения департамента строительства и земельных отношений, 8 (3462) 529-064, bergerev@admsr.ru</t>
  </si>
  <si>
    <t>ООО "Стройинвестгрупп"                 Место нахождения:  628415, Ханты-Мансийский автономный округ – Югра, г. Сургут, ул. Солнечная, д. 4, 
тел.: 8 (3462) 771-600</t>
  </si>
  <si>
    <t>Ханты - Мансийский автономный округ - Югра, Сургутский район, с.п. Солнечный, ул. Строителей, д. 12</t>
  </si>
  <si>
    <t>61.2807150;
73.1853101</t>
  </si>
  <si>
    <t xml:space="preserve"> ООО СУ "Уралдомстрой"                  Место нахождения: 426028, УР, г. Ижевск, ул. Пойма, д.9, литер В, этаж 2, помещ. 12, тел. 8 (3412) 908-627</t>
  </si>
  <si>
    <t>Ханты - Мансийский автономный округ - Югра, Сургутский район, пгт. Фёдоровский, кадастровый номер ЗУ 86:03:0030121:546</t>
  </si>
  <si>
    <t>61.601743;
73.727598</t>
  </si>
  <si>
    <t>ООО СК «ПОБЕДА»
Место нахождения: 630082,  г. Новосибирск, 
ул. Вавилова, дом 3, помещение 1,
тел. (383) 239-68-55</t>
  </si>
  <si>
    <t>Ханты - Мансийский автономный округ - Югра, Сургутский район, сп. Русскинская, д. Русскинская</t>
  </si>
  <si>
    <t>62.15505;
73.609844</t>
  </si>
  <si>
    <t>Не определен</t>
  </si>
  <si>
    <t>Ханты - Мансийский автономный округ - Югра, Сургутский район, с.п. Барсово, кадастровый номер ЗУ 86:03:0051608:619</t>
  </si>
  <si>
    <t>61.2563; 
73.1772</t>
  </si>
  <si>
    <t>Ханты - Мансийский автономный округ - Югра, Сургутский район, г. п. Белый Яр, кадастровый номер ЗУ 86:03:0051705:573</t>
  </si>
  <si>
    <t>61.264228;
73.259365</t>
  </si>
  <si>
    <t>Ханты - Мансийский автономный округ - Югра, Сургутский район, г.п. Лянтор, г. Лянтор, кадастровый номер ЗУ 86:03:0100116:19</t>
  </si>
  <si>
    <t> 61.613000;
72.156393</t>
  </si>
  <si>
    <t>ООО «Стройпрогресс», Место нахождение: Чеченская Республика, г. Аргун, ул. К. Маркса, 23.</t>
  </si>
  <si>
    <t xml:space="preserve">Водоотведение д.Русскинская </t>
  </si>
  <si>
    <t>Когалым</t>
  </si>
  <si>
    <t>"Средняя общеобразовательная школа в г. Когалыме (Общеобразовательная организация с универсальной безбарьерной средой)" (корректировка, привязка проекта "Средняя общеобразовательная школа в микрорайоне 32 г. Сургута" шифр 1541-ПИ.00.32)</t>
  </si>
  <si>
    <t>Проект реализуется в рамках следующих программ: 
1. Муниципальная программа "Развитие образования в городе Когалыме" утвержденная постановлением Администрации города Когалыма  от 11.10.2013 №2899.
2. Государственная программа Ханты-Мансийского автономного округа - Югры "Строительство" утвержденная постановлением Правительства ХМАО - Югры от 10.11.2023 №561-п.</t>
  </si>
  <si>
    <t>1. ПИР - 2021
2. СМР - 2022</t>
  </si>
  <si>
    <t>1. ПИР - 2024
2. СМР - 2025</t>
  </si>
  <si>
    <t>1. Стадия ПИР завершена;
2. Стадия СМР ведется.</t>
  </si>
  <si>
    <r>
      <t xml:space="preserve">1. Положительное заключение государственной экспертизы результатов инженерных изысканий и проектной документации </t>
    </r>
    <r>
      <rPr>
        <i/>
        <sz val="11"/>
        <rFont val="Times New Roman"/>
        <family val="1"/>
        <charset val="204"/>
      </rPr>
      <t xml:space="preserve">(без достоверности сметной стоимости) </t>
    </r>
    <r>
      <rPr>
        <sz val="11"/>
        <rFont val="Times New Roman"/>
        <family val="1"/>
        <charset val="204"/>
      </rPr>
      <t xml:space="preserve">№86-1-1-3-091907-2022 от 23.12.2022;
2. Положительное заключение повторной государственной экспертизы </t>
    </r>
    <r>
      <rPr>
        <i/>
        <sz val="11"/>
        <rFont val="Times New Roman"/>
        <family val="1"/>
        <charset val="204"/>
      </rPr>
      <t>(проверка достоверности определения сметной стоимости) №</t>
    </r>
    <r>
      <rPr>
        <sz val="11"/>
        <rFont val="Times New Roman"/>
        <family val="1"/>
        <charset val="204"/>
      </rPr>
      <t>86-1-1-2-069258-2024 от 22.11.2024;
3. Ведется выполнение строительно-монтажных работ, степень готовности объекта на 01.01.2025 составляет 33%;
3. Мощность объекта 900 мест</t>
    </r>
  </si>
  <si>
    <t>строительство</t>
  </si>
  <si>
    <t>город Когалым</t>
  </si>
  <si>
    <t>Тюменская область, Ханты-Мансийский автономный округ – Югра, г. Когалым, ул. Сибирская</t>
  </si>
  <si>
    <t>Заказчик: МУ "УКС и ЖКК г. Когалыма"
Директор - Кадыров Ильшат Рашидович (34667)93-517</t>
  </si>
  <si>
    <t>1. Подрядчик ПИР и СМР:
ООО "СИБВИТОСЕРВИС", Тюменская область, Ханты-Мансийский автономный округ-Югра, г. Сургут ул. Комплектовочная, д7/1 тел.8 (3462)22-37-44,           22-37-55</t>
  </si>
  <si>
    <t>62.254381
74.479471</t>
  </si>
  <si>
    <t>В соответствии с разработанной проектной документацией предполагается создать 149 рабчих мест (148,5 штатных единиц)</t>
  </si>
  <si>
    <t>900 учащихся</t>
  </si>
  <si>
    <t>х</t>
  </si>
  <si>
    <t>Федеральный бюджет</t>
  </si>
  <si>
    <t>Бюджет ХМАО-Югры</t>
  </si>
  <si>
    <t>Бюджет города Когалыма</t>
  </si>
  <si>
    <r>
      <t xml:space="preserve">Привлеченные средства
</t>
    </r>
    <r>
      <rPr>
        <i/>
        <sz val="11"/>
        <rFont val="Times New Roman"/>
        <family val="1"/>
        <charset val="204"/>
      </rPr>
      <t>(ПАО "ЛУКОЙЛ")</t>
    </r>
  </si>
  <si>
    <t>Реконструкция развязки Восточной (проспект Нефтяников, улица Ноябрьская)</t>
  </si>
  <si>
    <t>Проект реализуется в рамках следующих программ:
1. Муниципальная программа "Развитие транспортной системы города Когалыма", утвержденная постановлением Администрации города Когалыма от 11.10.2013 №2906
2. Постановление Правительства ХМАО - Югры от 10.11.2023 №559-п "О государственной программе Ханты-Мансийского автономного округа - Югры "Современная транспортная система"</t>
  </si>
  <si>
    <t>Дорожное строительство</t>
  </si>
  <si>
    <t>1. ПИР - 2015;
1.1. Корр.ПИР - 2021;
2. СМР - 2023.</t>
  </si>
  <si>
    <t>1. ПИР - 2015;
1.1. Корр.ПИР - 2022;
2. СМР - 2024.</t>
  </si>
  <si>
    <t xml:space="preserve">1. ПИР - 2015 годы;
1.1. Корр. ПИР - 2021-2022 годы, готовность 100%;
2. СМР - готовность 99%;
4. Мощность объекта - 0,86305 км.  
</t>
  </si>
  <si>
    <t>реконструкция</t>
  </si>
  <si>
    <t>Когалым город</t>
  </si>
  <si>
    <t>ХМАО-Югра, город Когалым, проспект Нефтяников, улица Ноябрьская</t>
  </si>
  <si>
    <t>1. ПИР, Корр. ПИР - ООО "Югорский проектный институт"
625002, Тюменская область, г. Тюмень, ул. Комсомольская, д. 60
Почтовый адрес: 625002, Тюменская область, г. Тюмень, а/я 5588
2. СМР: Общество с ограниченной ответственностью Строительная Компания «ЮВ и С»
Юридический/почтовый адрес:
628414, ХМАО-Югра, г. Сургут,
ул. Саянская, д. 16
Телефон 8(3462)555502</t>
  </si>
  <si>
    <t>62.273184, 74.523609</t>
  </si>
  <si>
    <t xml:space="preserve"> -</t>
  </si>
  <si>
    <t>863,05 м.</t>
  </si>
  <si>
    <t xml:space="preserve">Создание рабочих мест не предусмотрено
</t>
  </si>
  <si>
    <t>Реконструкция участков автомобильных дорог улица Дорожников и улица Романтиков</t>
  </si>
  <si>
    <t>1. Проект реализуется в рамках следующих программ:
1.1. Муниципальная программа "Развитие транспортной системы города Когалыма", утвержденная постановлением Администрации города Когалыма от 11.10.2013 №2906</t>
  </si>
  <si>
    <t>1. ПИР - 2022;
2. СМР - 2025.</t>
  </si>
  <si>
    <t>1. ПИР - 2024;
2. СМР - 2026.</t>
  </si>
  <si>
    <t>1. Стадия ПИР завершена.
2. Стадия СМР не начиналась.</t>
  </si>
  <si>
    <t>1. ПИР завершены, получено положительное заключение государственной экспертизы № 86-1-1-3-000310-2024 от 10.01.2024;
2. СМР - не начинались ввиду отсутствия источников финансирования;
3. Плановая мощность объекта - 0,712 км.</t>
  </si>
  <si>
    <t>ХМАО-Югра, город Когалым, улица Дорожников и улица Романтиков</t>
  </si>
  <si>
    <t xml:space="preserve">1. ПИР - Общество с ограниченной ответственностью "ГеоПроектГрупп"
625002, Тюменская область, г. Тюмень,  
ул. Комсомольская д. 60
2. СМР - не определен
</t>
  </si>
  <si>
    <t>62.242033, 74.536084/
62.237715, 74.536030/
62.240477, 74.531567/
62.240587, 74.536009</t>
  </si>
  <si>
    <t>710 м.</t>
  </si>
  <si>
    <t>Котельная по улице Сибирская и магистральные сети теплоснабжения в городе Когалыме</t>
  </si>
  <si>
    <t>1. Проект реализуется в рамках следующих программ:
1.1. Муниципальная программа "Развитие жилищной сферы в городе Когалыме", утвержденная постановлением Администрации города Когалыма от 15.10.2013 №2931</t>
  </si>
  <si>
    <t>Коммунальное хозяйство</t>
  </si>
  <si>
    <t>1. ПИР - 2023;
2. СМР - 2025.</t>
  </si>
  <si>
    <t>1. ПИР - 2025;
2. СМР - 2026.</t>
  </si>
  <si>
    <t>1. Стадия ПИР ведется;
2. Стадия СМР не начиналась.</t>
  </si>
  <si>
    <t>1. ПИР - ведутся 2023-2025.
2. СМР - не начинались.
3. Плановая мощность:
- тепловая мощность котельной - 28,0 МВт.
- протяженность тепловой сети – 1,7 км.</t>
  </si>
  <si>
    <t>ХМАО-Югра, город Когалым, улица, Бакинская, улица Сибирская, проспект Шмидта</t>
  </si>
  <si>
    <t xml:space="preserve">1. ПИР - ООО «Корсэль»  
614095, Россия, г. Пермь ул. 9-го Мая, д.21, оф. 403. 
2. СМР - не определено
</t>
  </si>
  <si>
    <t>62,254851
74,486499</t>
  </si>
  <si>
    <t xml:space="preserve">Тепловая мощность котельной - 28,0 МВт.
Протяженность тепловой сети – 1,7 км.
</t>
  </si>
  <si>
    <t>Проектируемая котельная без постоянного присутствия обслуживающего персонала</t>
  </si>
  <si>
    <t xml:space="preserve">В 2024 году планировалось произвести оплату за выполнение ПИР, но ввиду длительных переговоров с ООО ПСК "Твой дом" по вопросу стоимости выполненных работ, акт выполненных работ подписан 09.01.2025. 
Сумма выполненных работ составила 15 760 897,63 рублей. 
Оплата произведена в январе 2025 года:
- 3 152 179,53 рублей, доля бюджета Сургутского района (20%) - оплата проведена 27.01.2025.
-  12 608 718,10 рублей, заемные средства Фонда (80%) –30.01.2025 
</t>
  </si>
  <si>
    <t>Проект реализован. Разрешение на ввод объекта в эксплуатацию от 15.11.2024 №86-03-28-2024</t>
  </si>
  <si>
    <t>22.11.2024  контракт расторгнут в соответствии с решением об одностороннем отказе от исполнения заказчиком МК в связи с неисполнением подрядчиком своих обязательств.</t>
  </si>
  <si>
    <t>Мегион</t>
  </si>
  <si>
    <t>369 274,2</t>
  </si>
  <si>
    <t>Федеральный, региональный, местный бюджеты</t>
  </si>
  <si>
    <t>Реализуемые</t>
  </si>
  <si>
    <t>Капитальный ремонт</t>
  </si>
  <si>
    <t>город Мегион</t>
  </si>
  <si>
    <t>город Мегион, ул.Сутормина 16/1, корпус №1</t>
  </si>
  <si>
    <t>Метринская Татьяна Юрьевна, директор департамента образования администрации города Мегиона, 8(34643) 9-66-58, доб. 25371</t>
  </si>
  <si>
    <t>61⁰01′28.4″ N , 76⁰06′59.3″Е</t>
  </si>
  <si>
    <t>Социальный (Создание безопасных, современных условий для организации образовательного процесса)</t>
  </si>
  <si>
    <t>Пыть-Ях</t>
  </si>
  <si>
    <t>Строительство объекта: "Физкультурно-спортивный комплекс" для единоборств по адресу: г.Пыть-Ях, микрорайон №10 "Мамонтово"</t>
  </si>
  <si>
    <t xml:space="preserve">Объект предназначается для проведения учебно-тренировочных занятий и соревнований городского, окружного и всероссийского 
и международного уровней по видам спорта: спортивная борьба (вольная,  греко-римская) и тхэквондо, а также для физкультурно-оздоровительных занятий, ориентированных на массовое оздоровление различных социально-возрастных групп населения. Общая площадь объекта 3359 кв.м.
</t>
  </si>
  <si>
    <t>Деятельность в области культуры и спорта</t>
  </si>
  <si>
    <t xml:space="preserve">494 926,6
</t>
  </si>
  <si>
    <t xml:space="preserve">бюджет автономного округа, бюджет муниципального образования
</t>
  </si>
  <si>
    <t>2023 (ПИР) 2025 (СМР)</t>
  </si>
  <si>
    <t>2024 (ПИР) 2026 (СМР)</t>
  </si>
  <si>
    <t>Проектирование завершено</t>
  </si>
  <si>
    <t>Положительное заключение государственной экспертизы от 29.02.2024 №86-1-1-3-008490-2024</t>
  </si>
  <si>
    <t>Строительство</t>
  </si>
  <si>
    <t>г.Пыть-Ях мкр. №10 "Мамантово"</t>
  </si>
  <si>
    <t xml:space="preserve">КУ "УКС Югры"
</t>
  </si>
  <si>
    <t>60.760831. 72.749331</t>
  </si>
  <si>
    <t>29 новых рабочих мест</t>
  </si>
  <si>
    <t>Количество посадочных мест на трибунах - 152 человека, единовременная пропускная способность (ЕПС) 84 посещений в смену.</t>
  </si>
  <si>
    <t>В соответствии с п. 2.9, 2.10 Протокола заседания Координационного
совета (Штаба) при Правительстве ХМАО– Югры по вопросам строительства объектов капитального
строительства, влияющих на достижение показателей национальных
проектов (Объекты культуры, спорта) № 01-П-АИ-100 от 11.11.2024 заказчиком по строительству объекта является КУ "УКС Югры".</t>
  </si>
  <si>
    <t>Реконструкция ВОС гп.Пойковский Нефтеюганского района</t>
  </si>
  <si>
    <t>Муниципальная программа Нефтеюганского района «Жилищно-коммунальный комплекс и городская среда»</t>
  </si>
  <si>
    <t>Местный бюджет
Окружной бюджет
Федеральный бюджет</t>
  </si>
  <si>
    <t>Проект на стадии реализации</t>
  </si>
  <si>
    <t>Готовность объекта  - 80%.
В настоящий момент на объекте полностью возведены здания блока подготовки и административно-бытового комплекса, насосной станции, блока промывных вод, контрольно-пропускного пункта, идет монтаж технологического оборудования и технологических трубопроводов.</t>
  </si>
  <si>
    <t>Реконструкция</t>
  </si>
  <si>
    <t>Нефтеюганский район</t>
  </si>
  <si>
    <t xml:space="preserve">Ханты-Мансийский автономный округ-Югра, Нефтеюганский район, гп. Пойковский </t>
  </si>
  <si>
    <t xml:space="preserve">МКУ "УКС и ЖКК НР", Бабин Сергей Михайлович, директор, тел.: 8 (3463) 250274, E-mail: muuaiksanr@mail.ru   </t>
  </si>
  <si>
    <t xml:space="preserve">Департамент строительства и жилищно-коммунального комплекса Нефтеюганского района
</t>
  </si>
  <si>
    <t>60.987564;
71.882189</t>
  </si>
  <si>
    <t>8000 м3/сут</t>
  </si>
  <si>
    <t>Школа-детский сад в д.Ушья</t>
  </si>
  <si>
    <t>Комплекс «Школа-детский сад в д.Ушья» мощностью 80 учащихся/ 40 мест детский сад. По набору и площадям помещений здание соответствует функциональным требованиям к современным условиям воспитания и обучения. Техническим заданием также предусмотрен комплекс мероприятий, обеспечивающий комплексную безопасность и создание доступной среды для людей с ограниченными возможностями здоровья.</t>
  </si>
  <si>
    <t>Бюджет автономного округа/бюджет муниципального образования</t>
  </si>
  <si>
    <t>реализован</t>
  </si>
  <si>
    <t>Объект введен в эксплуатацию 31 августа  2024 года, разрешение на ввод №86-01-32-2024.</t>
  </si>
  <si>
    <t>Стрительство</t>
  </si>
  <si>
    <t>Кондинский район</t>
  </si>
  <si>
    <t>Ханты-Мансийский автономный округ – Югра, Кондинский район, д.Ушья, ул.Школьная, 9</t>
  </si>
  <si>
    <t>Управление образования администрации Кондинского района - (34677) 32-119; МУ УКС Кондинского района - (34677) 34-308</t>
  </si>
  <si>
    <t>Наталья Игоревна Суслова - начальник управления образования администрации Кондинского района; Сергей Витальевич Григоренко - директор МУ УКС Кондинского района</t>
  </si>
  <si>
    <t>60.221637, 64.482320</t>
  </si>
  <si>
    <t>80 учащ./40 мест</t>
  </si>
  <si>
    <t>Строительство канализационных очистных сооружений 300 м3/сут в пгт.Кондинское, Кондинского района</t>
  </si>
  <si>
    <t>Сооружения из блочно-модульных конструкций. Мощность 300 кубометров в сутки.</t>
  </si>
  <si>
    <t xml:space="preserve">Заключен контракт на строительство от 31.08.2023 года с ООО "Выбор" г.Урай, срок исполнения 30.06.2025 года.  Выполняются работы по монтажу слаботочных систем (охранно-пожарная сигнализация, видеонаблюдение). Планируемый срок ввода объекта в эксплуатацию 15.07.2025 года. </t>
  </si>
  <si>
    <t>Ханты-Мансийский автономный округ – Югра, Кондинский район, пгт. Кондинское, ул. Береговая, 1а</t>
  </si>
  <si>
    <t>Управление жилищно-коммунального хозяйства администрации Кондинского района - +7 952 700-93-38, УКС Кондинского района - (34677) 34-308</t>
  </si>
  <si>
    <t>Михаил Мартемьянович Чернышов - начальник управления жилищно-коммунального хозяйства  администрации Кондинского района; Сергей Витальевич Григоренко - директор МУ УКС Кондинского района</t>
  </si>
  <si>
    <t>59.829427, 64.778431</t>
  </si>
  <si>
    <t>Мощность 300 кубометров в сутки</t>
  </si>
  <si>
    <t>Покачи</t>
  </si>
  <si>
    <t>«Футбольное поле с искусственным покрытием, трибунами и блоком раздевалок» в городе Покачи, Ханты-Мансийский автономный округ – Югра</t>
  </si>
  <si>
    <t xml:space="preserve">Футбольное поле с искусственным покрытием с трибунами и блоком раздевалок планируется разместить на земельном участке 86:21:0000000:1890 
Единовременная пропускная способность – 28 чел./смену
Объект включат в себя:
- футбольное поле с искусственным покрытием размером 105 x 70 м (в границах разметки) площадью 8140 м2 (включая футбольное поле и свободные зоны).
- освещение футбольного поля прожекторами;
- ограждение футбольного поля;
- трибуны на 400 мест;
-АБК, примыкающий к трибунам, включающий в себя раздевалки, сан. узлы, комната судей, медицинский кабинет.
- крытая стоянка для технологического транспорта, по уходу за футбольным полем.
- площадки и пешеходные дорожки из фигурной бетонной плитки
</t>
  </si>
  <si>
    <t xml:space="preserve">ОКВЭД
41.20;
42.2; 
42.99
</t>
  </si>
  <si>
    <t>1) местный бюджет
2) окружной бюджет (план)</t>
  </si>
  <si>
    <t>Разработка проектно-сметной документации</t>
  </si>
  <si>
    <t>Проводится гос. экспертиза сметной документации</t>
  </si>
  <si>
    <t>Капитальное строительство</t>
  </si>
  <si>
    <t>Город Покачи</t>
  </si>
  <si>
    <t>Г. Покачи, ул. Комсомольская</t>
  </si>
  <si>
    <t>Побрус Игорь Юрьевич
телефон/факс: 8 (34669) 7-29-12, электронный адрес: uks@admpokachi.ru;</t>
  </si>
  <si>
    <t>МУ «УКС»</t>
  </si>
  <si>
    <t>61.744848, 75.613533</t>
  </si>
  <si>
    <t>«Концертно-выставочный центр в городе Покачи»</t>
  </si>
  <si>
    <t xml:space="preserve">«Концертно-выставочный центр в городе Покачи» планируется  разместить на земельном участке 86:21:0010104:429
Мощность объекта: 450 чел.
Объект включат в себя:
Большой концертный зал и закулисье: Зрительный зал для современной эстрадной музыки на 300 мест;
Молодежное кафе.
Репетиционные классы:
- два класса хореографии
- два класса вокала; 
- класс ВИА.
- два класса оригинального жанра;
- театральная студия;
- кабинет для работы с общественными организациями;
- студия звукозаписи;
Молодежно – информационный центр. Редакционный отдел.
Кабинеты для административного персонала. 
</t>
  </si>
  <si>
    <t>ОКВЭД
41.20</t>
  </si>
  <si>
    <t>13 485,00</t>
  </si>
  <si>
    <t>Разработка проектной документации</t>
  </si>
  <si>
    <t>Инвестиционная программа ООО "Экосистема" по развитию системы водоотведения г. Покачи на 2020-2033 годы, утвержденнная приказом Департамента ЖКК и Энергетики ХМАО-Югры от 11.10.2019 № 33-Пр-121</t>
  </si>
  <si>
    <t>Концессионное соглашение от 28.12.2016:   1) реконструкция наружных сетей водоотведения ул. Комсомольская, 4, 6;    2) реконструкция наружных сетей водоотведения ул. Комсомольская, 2, Молодежная, 8, 10, 31;                              3) реконструкция наружных сетей водоотведения ул. Мира, 14, 16;                                4) реконструкция КОС-7000 с сокращением установленной мощности до 5000 м3/сут.</t>
  </si>
  <si>
    <t>ОКВЭД 
37.00</t>
  </si>
  <si>
    <t>1) собственные средства концессионера;                     2) привлеченные средства (кредиты);              3) бюджетное финансирование (бюджет субъекта, бюджет МО)</t>
  </si>
  <si>
    <t>всего: 74 924,84  из них: бюджет МО  - 33 501,19  бюджет субъекта - 41 423,65</t>
  </si>
  <si>
    <t>II этап</t>
  </si>
  <si>
    <t>Модернизация и реконструкция за счет собственных и заемных средств инвестора, а так же платы концендента</t>
  </si>
  <si>
    <t xml:space="preserve">Реконструкция в отношении объектов централизованной системы водоотведения на территории города Покачи </t>
  </si>
  <si>
    <t>город Покачи</t>
  </si>
  <si>
    <t>г. Покачи, ул. Комсомольская, 6/1</t>
  </si>
  <si>
    <t>Исполняющий обязанности начальника управления жилищно-коммнуального хозяйства администрации города Покачи        Серков Вячеслав Николаевич электронный адрес: jkh@admpokachi.ru   тел. 8 (34669) 7-99-64 доб. 3073</t>
  </si>
  <si>
    <t>Директор ООО "Экосистема" Евлампьев Юрий Николаевич</t>
  </si>
  <si>
    <t>61.732591; 75.627238</t>
  </si>
  <si>
    <t>сокращение установленной мощности с 7000 м3/сут. до 5000 м3/сут.</t>
  </si>
  <si>
    <t xml:space="preserve">1. Модернизация системы теплоснабжения города Сургута
</t>
  </si>
  <si>
    <t>строительство котельной № 7, тепловой мощностью 10 МВт, двухконтурного исполнения с металлической дымовой трубой в несущем каркасе, г. Сургут, ул. Индустриальная, 41</t>
  </si>
  <si>
    <t xml:space="preserve">201 046
</t>
  </si>
  <si>
    <t>займа Фонда содействия реформированию жилищно-коммунального хозяйства (167 513 тыс. руб.). Собственные средства Сургутское городское муниципальное унитарное предприятие "Городские тепловые сети" (41 883,73 тыс. руб.)</t>
  </si>
  <si>
    <t>разработана проектная документация</t>
  </si>
  <si>
    <t>выполнено строительство объекта</t>
  </si>
  <si>
    <t xml:space="preserve">муниципальное образование городской округ город Сургут </t>
  </si>
  <si>
    <t>ул. Индустриальная, 41</t>
  </si>
  <si>
    <t>СГМУП "ГТС" 
В.Н. Юркин, 
тел. (3462) 52-43-11, 37-65-00, эл.почта: gts@surgutgts.ru</t>
  </si>
  <si>
    <t>Сургутское городское муниципальное унитарное предприятие "Городские тепловые сети"</t>
  </si>
  <si>
    <t>X=61,27850
Y=73,42219</t>
  </si>
  <si>
    <t xml:space="preserve">замена выработавшего нормативный срок эксплуатации здания котельной (1977 г. ввода  в эксплуатацию), основного и вспомогательного оборудования и его замена на более  энергоэффективное 
</t>
  </si>
  <si>
    <t>увеличение КПД с 84,9% до 92%</t>
  </si>
  <si>
    <t>2. Строительство новых объектов централизованных систем теплоснабжения</t>
  </si>
  <si>
    <t>строительство котельной № 28 тепловой мощностью 18,5 МВт с устройством аварийного топливного хозяйства, г. Сургут, пос. Юность</t>
  </si>
  <si>
    <t xml:space="preserve">собственные средства Сургутское городское муниципальное унитарное предприятие "Городские тепловые сети" </t>
  </si>
  <si>
    <t>ведутся СМР в соответствии с графиком выполнения работ</t>
  </si>
  <si>
    <t>пос. Юность</t>
  </si>
  <si>
    <t>X=61,27921
Y=73,26645</t>
  </si>
  <si>
    <t xml:space="preserve">вывод из эксплуатации дымовых труб, здания котельной и ГРП, находящихся в ограниченно работоспособном состоянии согласно заключений ЭПБ, в т.ч. с дефектами и повреждениями, приведшие к снижению несущей способности строительных контракций  </t>
  </si>
  <si>
    <t>увеличение КПД с 88,6% до 92%</t>
  </si>
  <si>
    <t>Сургут</t>
  </si>
  <si>
    <t>бюджет города Нягани</t>
  </si>
  <si>
    <t>город Нягань</t>
  </si>
  <si>
    <t>МКУС г. Нягани «УКСиР», г.Нягань, ул. Лазарева, 12.
Директор: Потатуева С.Г.  тел. 8(34672) 97-490
исполнитель: заместитель начальника отдела учета, отчетности и анализа  Багаева Т.А., тел. 8(34672) 97-496</t>
  </si>
  <si>
    <t>МКУС г.Нягани «УКСиР»</t>
  </si>
  <si>
    <t>новое строительство</t>
  </si>
  <si>
    <t>МКУС г. Нягани «УКСиР», г.Нягань, ул. Лазарева, 12.
Директор: Потатуева С.Г. тел. 8(34672) 97-490
исполнитель: заместитель начальника отдела учета, отчетности и анализа  Багаева Т.А., тел. 8(34672) 97-496</t>
  </si>
  <si>
    <t>МКУС г. Нягани «УКСиР», г.Нягань, ул. Лазарева, 12.
Директор: Потатуева С.Г.             тел. 8(34672) 97-490
исполнитель: заместитель начальника отдела учета, отчетности и анализа  Багаева Т.А., тел. 8(34672) 97-496</t>
  </si>
  <si>
    <t>Питьевое водоснабжение г.Нягань (Корректировка РП и технологической схемы станции очистки воды) Полное развитие</t>
  </si>
  <si>
    <t>ХМАО - Югра, город Нягань, территория а/д г. Нягань - пгт. Талинка, километр 4-й.
ХМАО - Югра, город Нягань, территория а/д г. Нягань - пгт. Талинка, километр 21-й.</t>
  </si>
  <si>
    <t>Проектом предусматривается строительство:
- надземных резервуаров чистой воды объемом 5000м3, также выполнение антикоррозийной защиты внутренней поверхности двух действующих резервуаров чистой воды 5000 м3;
- зданий и сооружений на площадке №3 (Площадка станции очистки воды на 4 км), в том числе фильтровального цеха II ступени очистки воды, насосной станции собственных нужд, КПП, наружных сетей, подъездных путей к зданиям и сооружениям;
- зданий и сооружений на площадке №2 (Площадка промежуточной подкачивающей станции на 21 км), в том числе насосной станции подкачки, операторской насосной станции с бытовыми помещениями, двух резервуаров для воды, здания для дизель-генераторной установки, подъездных путей к зданиям и сооружениям.</t>
  </si>
  <si>
    <t xml:space="preserve">бюджет города Нягани, 
бюджет автономного округа 
</t>
  </si>
  <si>
    <t>27.12.2024 года заключен МК №029-КС, подрядная организация ООО «НПСК», г. Нягань,  цена контракта 1 миллиард 680 миллионов рублей, завершения работ 30.09.2026г. на строительство объекта,в целях реализации технологической схемы 2 ступени очистки воды – деманганации (освобождения от марганца), при которой достигается качество воды, отвечающее требованиям СанПиН 1.2.3685-21, предусмотрено строительство новых зданий и сооружений полного развития.</t>
  </si>
  <si>
    <t>62,0233981834, 65,793392564
62,105721555, 65,515044238</t>
  </si>
  <si>
    <t>бюджет города Нягани, 
бюджет автономного округа</t>
  </si>
  <si>
    <t>Ханты-Мансийский автономный округ - Югра, г. Нягань, жилой район «Восточный»</t>
  </si>
  <si>
    <t>Реконструкция КНС г. Нягань</t>
  </si>
  <si>
    <t>Реконструкция КНС-2 выполняется в связи с неудовлетворительным состоянием существующего насосного оборудования.</t>
  </si>
  <si>
    <t>Ведутся работы в рамках муниципального контракта №018-КС от 11.12.2023 с ООО «Югра-Альянс»</t>
  </si>
  <si>
    <t>Ханты-Мансийский автономный округ - Югра, г.Нягань, ул. Декабристов, 40</t>
  </si>
  <si>
    <t>МКУС г. Нягани «УКСиР»</t>
  </si>
  <si>
    <t>62.133538, 65.424581</t>
  </si>
  <si>
    <t>Блочно-модульная котельная по ул. 20 лет Нягани</t>
  </si>
  <si>
    <t>В декабре 2024 г. размещена закупка на определение подрядной организации по строительству объекта. Плановые ассигнования перенесены на 2025 год.</t>
  </si>
  <si>
    <t>Городское кладбище в жилом районе «Восточный» г. Нягань</t>
  </si>
  <si>
    <t xml:space="preserve">В связи с необходимостью увеличения мест захоронения планируется строительство городского кладбища в ж.р. Восточный. </t>
  </si>
  <si>
    <t>Заключен долгосрочный МК №17-КС от 19.08.2024 с ИП Бакин В.С. на выполнение строительно-монтажных работ, срок исполнения - по 30.09.2026г.</t>
  </si>
  <si>
    <t>62.175118615, 65.454139709</t>
  </si>
  <si>
    <t>Средняя общеобразовательная школа №7 в жилом районе «Центральный» (Общеобразовательная организация с углубленным изучением отдельных предметов с универсальной безбарьерной средой)</t>
  </si>
  <si>
    <t>Проектирование, строительство и эксплуатация объекта образования на 1125 учащихся.</t>
  </si>
  <si>
    <t>концессионное соглашение</t>
  </si>
  <si>
    <t>Заключено концессионное соглашение от 29.12.2022 №69ПШ с ООО «ПроШкола» №69. ИНН 9703078014, срок действия концессионного соглашения - 13 лет.  Разработана проектная документация. 31.01.2024 получено положительное заключение негосударственной экспертизы проектной документации и результатов инженерных  изысканий №86-2-1-3-003525-2024.01.02.24.
 29.08.2024г. получено положительное заключение государственной экспертизы по архитектурной части №86-1-1-3-050513-2024. Получено Разрешение на строительство от 01.02.2024г. №86-13-02-2024.
На строительной площадке ведутся строительно-монтажные работы. Строительная готовность: 34%</t>
  </si>
  <si>
    <t>Ханты-Мансийский автономный округ - Югра, г.Нягань, жилой район «Центральный», 7 микрорайон</t>
  </si>
  <si>
    <t>62,135103614, 65,442151363
62,133540406, 65,443500965</t>
  </si>
  <si>
    <t>Приобретение и реконструкция РП 10кВ  №16 с питающими, распределительными сетями электроснабжения и подстанциями г. Нягань*</t>
  </si>
  <si>
    <t>Реконструкция РП 10кВ  №16 с питающими, распределительными сетями электроснабжения и подстанциями г. Нягань*</t>
  </si>
  <si>
    <t>Электроэнергетика</t>
  </si>
  <si>
    <t>средства, полученные от оказания услуг, реализации товаров по регулируемым государством ценам (тарифам)</t>
  </si>
  <si>
    <t>Строительство завершено</t>
  </si>
  <si>
    <t>ВЛ-10 кВ, КЛ-10 кВ, РП-10 кВ</t>
  </si>
  <si>
    <t>г.Нягань</t>
  </si>
  <si>
    <t xml:space="preserve">Начальник технического отдела УКС
Сайдалиев Джахонгир Джамалидинович
АО "ЮТЭК - Региональные сети"
тел. 8 (3467) 31-81-18 доб.717
Начальник ПТО ОП г.Нягань 
АО "РЭС-Запад"
Комарова Ирина Михайловна
тел.8 (34672) 2-60-14, доб. 104
</t>
  </si>
  <si>
    <t>АО "ЮТЭК-РС", АО "РЭС-Запад"</t>
  </si>
  <si>
    <t>Приобретение и реконструкция РП 10кВ  №19 с питающими, распределительными сетями электроснабжения и подстанциями г. Нягань*</t>
  </si>
  <si>
    <t>Реконструкция РП 10кВ  №19 с питающими, распределительными сетями электроснабжения и подстанциями г. Нягань*</t>
  </si>
  <si>
    <t>Строительство РП-10 кВ, ТП-6 шт., ВЛ-10 кВ, КЛ-10 кВ завершено
Строительство КЛ-0,4 кВ запланировано на 2024</t>
  </si>
  <si>
    <t>ВЛ-10 кВ, КЛ-10 кВ, РП-10 кВ, ТП-6 шт.</t>
  </si>
  <si>
    <t>Завершено</t>
  </si>
  <si>
    <t>Сети электроснабжения 10-0,4 кВ, ТП-10/0,4кВ в мкр."Западный" г.Нягань (1, 2, 3, 4 этап)</t>
  </si>
  <si>
    <t>Запланированная протяженность линий по проекту составляет 19,251 км., Запланированная мощность составляет 22,85 МВА</t>
  </si>
  <si>
    <t>Новое строительство</t>
  </si>
  <si>
    <t>ЛЭП- 10 кВ с ТП 10/0,4 кВ, электроснабжение мкр. №10,13 г. Нягани*</t>
  </si>
  <si>
    <t>Запланированная протяженность линий по проекту составляет 7,485 км., Запланированная мощность составляет 4,26 МВА</t>
  </si>
  <si>
    <t>Сети электроснабжения 10 - 0,4 кВ для технологического присоединения потребителей МО г. Нягань</t>
  </si>
  <si>
    <t>Запланированная протяженность линий по проекту составляет 68,242 км., Запланированная мощность составляет 6 МВА</t>
  </si>
  <si>
    <t>Строительство сетей электроснабжения для промышленной площадки на земельном участке с кад. номером 86:13:0601001:652 в г. Нягань</t>
  </si>
  <si>
    <t>Запланированная протяженность линий по проекту составляет 8,307 км., Запланированная мощность составляет 9,6 МВА</t>
  </si>
  <si>
    <t xml:space="preserve"> Прочие собственные средства</t>
  </si>
  <si>
    <t>Технологическое присоединение</t>
  </si>
  <si>
    <t>8-3467-31-85-98 (1284)</t>
  </si>
  <si>
    <t>АО "ЮРЭСК"</t>
  </si>
  <si>
    <t>нд</t>
  </si>
  <si>
    <t>Реализуется</t>
  </si>
  <si>
    <t>Строительство ЛЭП 6 кВ ориентировочной протяженностью 7,900 км. для электроснабжения промышленной площадки в квартале городских земель 37, уч.1, кад. № 86:13:0601001:652, в г. Нягань</t>
  </si>
  <si>
    <t xml:space="preserve">СМР </t>
  </si>
  <si>
    <t>Ханты-Мансийский автономный округ - Югра, г. Нягань, квартал городских земель 37, уч.1, кадастровый номер земельного участка 86:13:0601001:652</t>
  </si>
  <si>
    <t>20000 кВт</t>
  </si>
  <si>
    <t>Нягань</t>
  </si>
  <si>
    <t>Образовательно-культурный комплекс в д. Хулимсунт, Березовского района</t>
  </si>
  <si>
    <t xml:space="preserve">1. Государственная программа автономного округа "Строительство" утвержденная постановлением Правительства ХМАО - Югры от 10.11.2023 № 561-п 
2. Муниципальная программа "Развитие образования в Березовском районе" утвержденная постановлением администрации Березовского района  от 26.12.2023 № 979
</t>
  </si>
  <si>
    <t>Бюджет автономного округа, бюджет муниципального образования</t>
  </si>
  <si>
    <t xml:space="preserve">695 990,7
из них бюджет автономного округа – 592 734,7 бюджет муниципального образования – 103 256,0
</t>
  </si>
  <si>
    <t>на стадиии реализации</t>
  </si>
  <si>
    <t>Заключен МК № 13/24 от 23.07.2024 г. на выполнение работ по строительству объекта с  ООО "Спецстрой" (г.Москва). Цена контракта 163 384,9 тыс.руб. Срок ввода объекта в эксплутацию - август 2025 года. Процент готовности объекта-92,0%.</t>
  </si>
  <si>
    <t>Березовский район</t>
  </si>
  <si>
    <t>Ханты-Мансийский автономный округ-Югра, Березовский район, п. Хулимсунт, 4 мкр, д. 45</t>
  </si>
  <si>
    <t>(34674) 2-33-91; 2-20-51</t>
  </si>
  <si>
    <t>МКУ «Управление капитального строительства и ремонта Березовского района»</t>
  </si>
  <si>
    <t xml:space="preserve">62.862061 61.640791
</t>
  </si>
  <si>
    <t>66 рабочих мест</t>
  </si>
  <si>
    <t>140 чел./75 мест</t>
  </si>
  <si>
    <t>Детский сад, пгт. Игрим, Березовского района</t>
  </si>
  <si>
    <t xml:space="preserve">1. Государственная программа автономного округа "Строительство" утвержденная постановлением Правительства ХМАО - Югры от 10.11.2023 № 561-п 
2. Муниципальная программа "Развитие образования в Березовском районе" утвержденная постановлением администрации Березовского района  от 26.12.2023 № 979
</t>
  </si>
  <si>
    <t>763 951,7</t>
  </si>
  <si>
    <t xml:space="preserve">9 612,5
из них бюджет автономного округа – 7 727,5, бюджет муниципального образования – 1 885,0
</t>
  </si>
  <si>
    <t>на стадиии проектирования</t>
  </si>
  <si>
    <t>Заключен муниципальный контракт № 38/22 на выполнение работ по внесению изменений в проектную документацию с ООО «Регионстройпроект», г.Чебоксары, срок исполнения контракта – 06.06.2023 г.
ПСД разработана в полном объеме, загружена в ЕЦПЭ для прохождения гос. экспертизы в части проверки достоверности определения сметной стоимости.  Срок получения заключения - 04.03.2025 г.</t>
  </si>
  <si>
    <t>Ханты-Мансийский автономный округ-Югра, Березовский район, п. Игрим, ул.Ленина,9</t>
  </si>
  <si>
    <t>МКУ "Управление капитального строительства и ремонта  Березовского района"</t>
  </si>
  <si>
    <t xml:space="preserve">63.192454 64.417685
</t>
  </si>
  <si>
    <t>87 человек</t>
  </si>
  <si>
    <t>200 мест</t>
  </si>
  <si>
    <t>Средняя школа, пгт. Березово</t>
  </si>
  <si>
    <t>2 074 423,8</t>
  </si>
  <si>
    <t xml:space="preserve">999 464,5
из них бюджет автономного округа – 899 391,9, бюджет муниципального образования – 100 072,6 
</t>
  </si>
  <si>
    <t xml:space="preserve">Заключен МК № 57/20 от 17.11.2020 г. на выполнение проектно-изыскательских и строительно-монтажных работ с ООО ГК "Альянс" Рязанская обл, срок выполнения работ-15.08.2025 г. Готовность объекта – 30 %. </t>
  </si>
  <si>
    <t>Ханты-Мансийский автономный округ-Югра, Березовский район, пгт. Березово, ул. Гурьяновых 15</t>
  </si>
  <si>
    <t>(34674) 2-33-91;  2-20-51</t>
  </si>
  <si>
    <t>63.930544  65.025075</t>
  </si>
  <si>
    <t>135 человек</t>
  </si>
  <si>
    <t>700 мест</t>
  </si>
  <si>
    <t>Реконструкция и расширение канализационных очистных сооружений до 2000 м3/сут. в пгт. Березово</t>
  </si>
  <si>
    <t xml:space="preserve">1. Государственная программа автономного округа "Строительство" утвержденная постановлением Правительства ХМАО - Югры от 10.11.2023 № 561-п 
2. Муниципальная программа "Жилищно-коммунальный комплекс в Березовском районе" утвержденная постановлением администрации Березовского района  от 26.12.2023 № 999
</t>
  </si>
  <si>
    <t xml:space="preserve">326 879,5  из них бюджет автономного округа -  303 771,4
бюджет муниципального образования – 23 108,1
</t>
  </si>
  <si>
    <t xml:space="preserve">Заключен МК № 38-23 на выполнение строительно-монтажных работ по реконструкции и расширению канализационных очистных сооружений с ООО "Корсэль" г. Пермь. Срок выполнения работ по контракту - 21.11.2025 г.  Готовность объекта – 38 %. </t>
  </si>
  <si>
    <t>Ханты-Мансийский автономный округ-Югра, Березовский район</t>
  </si>
  <si>
    <t xml:space="preserve"> (34674) 2-33-91;  2-20-51</t>
  </si>
  <si>
    <t>63.935455 65.022405</t>
  </si>
  <si>
    <t>12 (2 смены по 6 человек)</t>
  </si>
  <si>
    <t>2000 м3/сут.</t>
  </si>
  <si>
    <t>Спортивный зал имени Руслана Проводникова в пгт. Березово</t>
  </si>
  <si>
    <t xml:space="preserve">1. Государственная программа автономного округа "Строительство" утвержденная постановлением Правительства ХМАО - Югры от 10.11.2023 № 561-п                     2. Муниципальная программа "Развитие физической культуры и спорта в Березовском районе" утвержденная постановлением администрации Березовского района  от 26.12.2023 № 980
</t>
  </si>
  <si>
    <t>263 157,9</t>
  </si>
  <si>
    <t>Заключен муниципальный контракт № 12/24 от 02.07.2024 г. с ООО «Спецстрой», г. Москва на выполнение проектно-изыскательских и строительно-монтажных работ.Срок выполнения работ по контракту - 17.11.2025 г.</t>
  </si>
  <si>
    <t>Ханты-Мансийский автономный округ-Югра, Березовский район, пгт. Березово, ул. Авиаторов, 21</t>
  </si>
  <si>
    <t>63.938920 65.050718</t>
  </si>
  <si>
    <t>15 рабочих мест</t>
  </si>
  <si>
    <t>40 чел./смена</t>
  </si>
  <si>
    <t xml:space="preserve">Березовский район
</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</si>
  <si>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Модернизация​ систем​ коммунальной​. 
инфраструктуры​</t>
  </si>
  <si>
    <t xml:space="preserve">Осуществление капитального ремонта (с заменой) систем газораспределения, теплоснабжения, водоснабжения и водоотведения, в том числе и использованием композитных материалов (Капитальный ремонт напорного канализационного коллектора от КНС-3 до КОС инв.№101030001122, Ф500 мм.) и модернизации систем коммунальной инфраструктуры (Капитальный ремонт напорного канализационного коллектора от КНС-2 до КНС-3 инв.№108030002379, капитальный ремонт напорного канализационного коллектора от КК№ 2А-149 до КК№2А-150 инв.№108030001949, капитальный ремонт напорного канализационного коллектора от КНС-3 до КОС инв.№101030001122. (ХМАО-Югра, г.Урай, от КНС-2 до КК№Н-10 в районе ТЦ «Сибирь» мкр. 2А, камеры переключения КК№2А-149, КК№Н-16, КК№Н-9) в соответствии с постановлением Правительства Ханты-Мансийского автономного округа – Югры от 10.11.2023 № 561-п "О государственной программе Ханты Мансийского автономного округа - Югры "Строительство"
</t>
  </si>
  <si>
    <t>средства федерального бюджета, бюджета Ханты-Мансийского автономного округа - Югры, бюджета города Урай</t>
  </si>
  <si>
    <t>проект на стадии реализации</t>
  </si>
  <si>
    <t xml:space="preserve">В рамках реализации проекта выполнены следующие работы:                           капитальный ремонт (с заменой) систем газораспределения, теплоснабжения, водоснабжения и водоотведения, в том числе и использованием композитных материалов (Капитальный ремонт напорного канализационного коллектора от КНС-3 до КОС инв.№101030001122, Ф500 мм.) и модернизацию систем коммунальной инфраструктуры (Капитальный ремонт напорного канализационного коллектора от КНС-2 до КНС-3 инв.№108030002379, капитальный ремонт напорного канализационного коллектора от КК№ 2А-149 до КК№2А-150 инв.№108030001949, капитальный ремонт напорного канализационного коллектора от КНС-3 до КОС инв.№101030001122. (ХМАО-Югра, г.Урай, от КНС-2 до КК№Н-10 в районе ТЦ «Сибирь» мкр. 2А, камеры переключения КК№2А-149, КК№Н-16, КК№Н-9).
</t>
  </si>
  <si>
    <t>Урай город</t>
  </si>
  <si>
    <t>город Урай, от КНС-3 до КОС инв.№101030001122</t>
  </si>
  <si>
    <t xml:space="preserve">                                     
Директор МКУ "УКС г.Урай" Пономаренко Наталия Анатольевна 
тел.  +7 (34676) 2-65-88 (доб. 442); Зайцева Лариса Викторовна, начальник управления образования  администрации города Урай, тел. +7 (34676) 2-31-69         </t>
  </si>
  <si>
    <t xml:space="preserve">ООО "Выбор", Индычко Сергей Михайлович, тел.8 (34676) 46-111; 79222676908, e-mail:Vybor2001@mail.ru; Vybor86@mail.ru, ООО "Олекс Групп", Мазунин Александр Александрович, тел.: (3452) 69-69-53, E-mail: olex_g@mail.ru
</t>
  </si>
  <si>
    <t>60,0800; 64,4700</t>
  </si>
  <si>
    <t>За период реализации в 2024 году выпонен капитальный ремонт сетей водоотведения пртяженностью 2 950 пог.м. и модернизация сетей водоотведения протяженностью 230 пог.м.</t>
  </si>
  <si>
    <t xml:space="preserve">Выполнение проектно-изыскательских и строительно-монтажных работ по объекту "Средняя школа в мкр. 1А (Общеобразовательная организация с универсальной безбарьерной средой)"(корректировка, привязка проекта «Средняя общеобразовательная школа в микрорайоне 32 г. Сургута» шифр 1541-ПИ.00.32)»
</t>
  </si>
  <si>
    <t>В соответствии с постановлением Правительства ХМАО - Югры от 31.10.2021 №468-п
"О государственной программе Ханты-Мансийского автономного округа - Югры "Развитие образования" 
Муниципальный контракт №6/223860600907786060100101870000000414 от 30.12.2022 на выполнение проектно-изыскательских и строительно-монтажных работ по объекту "Средняя школа в мкр. 1А (Общеобразовательная организация с универсальной безбарьерной средой)"(корректировка, привязка проекта «Средняя общеобразовательная школа в микрорайоне 32 г. Сургута» шифр 1541-ПИ.00.32)»</t>
  </si>
  <si>
    <t>образование</t>
  </si>
  <si>
    <t xml:space="preserve">средства федерального бюджета,                             бюджета Ханты-Мансийского автономного округа - Югры, бюджета города Урай                                                                                                     
                                  </t>
  </si>
  <si>
    <t xml:space="preserve">Строительная готовность объекта: 88%
07.07.2023 года получено разрешение на строительство.
05.11.2023 года повторно загружена проектная документация на площадку для прохождения государственной экспертизы.
14.11.2023 года заключен договор на оказание услуг государственной экспертизы. 
16.12.2023 года повторно загружена проектная документация на площадку для прохождения государственной экспертизы.
Выполняются строительно-монтажные работы на объекте:
- бетон подгот ростверка – 100%,
- армирование ростверка и устройство опалубки всего – 100%,
- работы по бетонир ростверка – 100%,
- устройство полов (ниже 0) - 100%,
- кирпич клада подвальн помещ - 100%,
- устройство плит перекр подвальн помещ - 100%,
- кирпич кладка несущих стен 1 этажа - 100%,
- кирпичная кладка перегородок 1 этажа - 100%,
- монтаж перекрытий 1 этажа - 100%,
- устройство колонн по чашу бассейна - 100%,
- кирпич кладка несущ стен 2 этажа - 100%,
- кирпич кладка перегородок 2  этажа - 100%,
- кирпичная кладка несущих стен 3 этажа - 99%,
- кирпичная кладка 4 технического этажа - 100%,
- монтаж оконных блоков - 99%,
- монтаж фасада - 98%,
- черновая штукатурка стен и перегородок - 98%,
- стройство мягкой кровли - 97%,
- прокладка кабелей электроснабжения - 82%,
- прокладка стояков холодного/горячего водоснабжения- 80%,                                     - прокладка стояков канализации- 95%,                                                                    - прокладка магистральных сетей в подвале - отопления - 100%,                                          - канализации - 80%,                                                                                                        - устройство противопожарных покрытий перекрытий - 95%,                                           - шпаклевка помещений - 96%,                                                                                         - установка радиаторов - 60%,                                                                                                     - облицовка стен- 45%,                                                                                                       - монтаж плитки пола- 45%,                                                                                               - планировка территории под благоустройство- 100%,                                                        - установка ограждений - 100%,                                                                                                         - установка внутренних дверей - 45%,                                                                               - установка МАФ - 89%,                                                                                                  - озеленение территории - 50%,                                                                                        - устройство пешеходных зон и площадок - 65%,                                                             - устройство наружного освещения - 80%,                                                                         - устройство наружной подсветки фасада 50%.
- инертные материалы в объеме 7 500 тн.
</t>
  </si>
  <si>
    <t>город Урай, мкр. 1А, участок 8, кадастровый номер 86:14:0101008:4478</t>
  </si>
  <si>
    <t>ООО «Строительная компания «Ной», Амбарцумян Мартин Айказович, директор телефон приемная 8(34676) 2-97-50, Электронный адрес - oomirag1@yandex.ru.</t>
  </si>
  <si>
    <t>60,12338; 64,77616</t>
  </si>
  <si>
    <t>900 мест</t>
  </si>
  <si>
    <t xml:space="preserve">В связи с внесением изменений в «Технический регламент о требованиях пожарной безопасности» от 
22.07.2018 №123-ФЗ, что в свою очередь привело к существенным изменениям проектной документации, подлежащей корректировки. Увеличилась общая площадь здания школы, добавились отдельно стоящие здания (тир, пункт подогрева воды), были проведены дополнительные инженерные изыскания, изменились трассировки наружных инженерных сетей, изменились внутренние планировки школы. Вышеуказанные обстоятельства привели 
к увеличению сроков корректировки проектной документации. В результате увеличения сроков, отведенных на корректировку и привязку проектной 
документации, произошло сокращение сроков, необходимых для производства строительно монтажных работ. Во избежание нарушения технологии строительно-монтажных работ необходимо продление общих сроков производства работ на объекте, с учетом комплектования объекта оборудованием, необходимым для осуществления образовательного процесса.  В связи с вышеизложенным и на основании Постановления администрации города Урай №2664 от 26.12.2024г. заключено дополнительное соглашение по переносу срока завершения работ на 30.05.2025г. </t>
  </si>
  <si>
    <t>Создание, реконструкция и модернизация имущества и осуществление на территории муниципального образования производства, передачу тепловой энергии и горячей воды</t>
  </si>
  <si>
    <t xml:space="preserve">Концессионное соглашение от 26.12.2016 года в отношении объектов недвижимости муниципального образования городской округ город Урай  </t>
  </si>
  <si>
    <t>коммунальное хозяйство</t>
  </si>
  <si>
    <t>средства хозяйствующих субъектов с долей участия муниципальной собственности в уставных капиталах</t>
  </si>
  <si>
    <t>В рамках реализации проекта осуществлена замена:                                                                                                   трубопроводов на новые с тепловой изоляцией ППУ, котлов с низким КПД на новые с высоким КПД, полипропиленовых труб на полимерные Изопрофлекс-А в ППУ изоляции</t>
  </si>
  <si>
    <t>город Урай, ул. Пионеров-4 кадастровый номер 86:14:0101004:187</t>
  </si>
  <si>
    <t>администрация города Урай, Сафин Алик Альфретович, начальник начальник отдела по управлению муниципальным имуществом                            тел. +7 (34676) 9-10-15 (добавочный 221)</t>
  </si>
  <si>
    <t>АО Урайтеплоэнергия, город Урай, ул. Пионеров-4, начальник ПТО Шаломенцов А.А., тел. 8(34676) 3-22-25</t>
  </si>
  <si>
    <t>60,130421; 64,7795</t>
  </si>
  <si>
    <t>За период реализации Соглашения осуществлена реконструкция 10 объектов теплосетей, строительство 8,89 км. магистральной теплотрассы, а также замена 7 котлов на МА и модернизация деаэратора на котельной благодаря которым 41 169 потребителей тепловой энергии города Урай обеспечены бесперебойной, качественной подачей тепловой энергии и горячего водоснабжения, снизились потери в тепловых сетях, количество отказов на сетях ГВС и тепловых сетях, процент износа сетей вследствие чего повысилась их надежность, снизились затраты на энергоресурсы.</t>
  </si>
  <si>
    <t>Урай</t>
  </si>
  <si>
    <t>Культурно-образовательный комплекс (сельский дом культуры, библиотека, детская музыкальная школа) в с. Ларьяк</t>
  </si>
  <si>
    <t>Проект предусматривает строительство 3 этажного комплекса включающего сельский дом культуры, детскую музывальную школу, библиотеку. Площадь здания -2 778 м2. Количество посетителей 255/сут.</t>
  </si>
  <si>
    <t>культура</t>
  </si>
  <si>
    <t xml:space="preserve">бюджет района, бюджет округа </t>
  </si>
  <si>
    <t>Проект на стадии реализаци</t>
  </si>
  <si>
    <t xml:space="preserve"> На объекте выполнены в полном объеме следующие работы:  по устройству фундаментов-100%, по устройству металлокаркаса - 100%,  работы по устройству кровли - 100%,  кладка внутренних и наружних стен и перегородок - 100%, устройство монолитных участков перекрытий - 100% наружнее электроосвещение-100%. Электромонтажные работы - 100%,  монтаж системы вентиляции -100%, устройство заземления - 100%, устройство лестничных маршей - 100%, монтаж окон - 100%, дверных блоков 70% монтаж наружних сетей ТВС - 100%, монтаж внутренней системы отопления - 98%, устройство вентилируемого фасада - 100%, штукатурка внутренних стен - 99%, устройство стяжки полов - 100%, устройство внутренней системы водоснабжения и канализации -10%, внутренние отделочные работы - 50%, благоустройтво територии - 100%,  Строительная готовность объекта-75%.</t>
  </si>
  <si>
    <t>Нижневартовский район</t>
  </si>
  <si>
    <t>Нижневартовский район, с. Ларьяк</t>
  </si>
  <si>
    <t>8(3466)41-49-59</t>
  </si>
  <si>
    <t>Фадеева Анна Владимировна, исполняющий обязанности начальника управления культуры и спорта администрации района</t>
  </si>
  <si>
    <t>61.100276 80.263431</t>
  </si>
  <si>
    <t>3 этажа, площадь здания - 2778 м2 на 150мест. Количество посетителей 255/сут.</t>
  </si>
  <si>
    <t>Сельский дом культуры в д. Вата</t>
  </si>
  <si>
    <t>Проект предусматривает строительство сельского дома культуры со зрительным залом на 150 мест, дискотечным залом, помещениями для ведения кружковой работы. Площадь здания-2 227 м2. Количество посетителей 116/сут.</t>
  </si>
  <si>
    <t xml:space="preserve">бюджет района </t>
  </si>
  <si>
    <t>На объекте выполнены в полном объеме следующие работы: усройство котлована 100%, забивка ж/б свай 100%, устройство фундамента 100%, монтаж фундаментальных блоков стен техподполья-100%, монтаж железобетонных плит перекрытия-100%, монтаж металлического каркаса здания-100%, устройство наружных стен-100%, монтаж оконных блоков,устройство перегородок в здании-100%. Огнезащита металлических конструкций - 60%, внутренние отделочные работы по штукатурке стен - 15%, устройство кровли - 95%, электромонтажные внутренние работы - 40%, устройство сетей наружной канализации - 75%, монтаж системы отопления - 80%, устройство крыльца главного входа - 80%, утепление фасада 100%, утепление чердачного перекрытия-20% Строительная готовность объекта-50%</t>
  </si>
  <si>
    <t>Нижневартовский район, д.Вата</t>
  </si>
  <si>
    <t>61.089917 75.814752</t>
  </si>
  <si>
    <t xml:space="preserve">дом культуры на 150 мест, дисконечный зал, помещения для ведения кружковой работы. Площадь здания - 2227 м2. Количество посетителей 116/сут. </t>
  </si>
  <si>
    <t>Сети канализации индивидуальной жилой застройки мкр. 5, 7 в г. Югорске</t>
  </si>
  <si>
    <t xml:space="preserve">Муниципальная программа города Югорска «Развитие жилищно-коммунального комплекса и повышение энергетической эффективности»
Государственная программа автономного округа «Развитие жилищной сферы»
</t>
  </si>
  <si>
    <t>средства, предусмотренные адресной инвестиционной программой Ханты-Мансийского автономного округа - Югры</t>
  </si>
  <si>
    <t>Ведутся работы по реализации</t>
  </si>
  <si>
    <t>10 511 м3/сут</t>
  </si>
  <si>
    <t>г. Югорск</t>
  </si>
  <si>
    <t xml:space="preserve">86:22:00010002
86:22:0009002
86:22:0009003
</t>
  </si>
  <si>
    <t>Некрасова Анна Константиновна, начальник УАиГ ДМСиГ администрации города Югорска</t>
  </si>
  <si>
    <t xml:space="preserve">ООО НПСК 628186 г. Нягань, ул. Лазарева, д 22А корпус 4
8(34672)97499
</t>
  </si>
  <si>
    <t>61.307528  63.373271</t>
  </si>
  <si>
    <t>На стадии реализации</t>
  </si>
  <si>
    <t>Дом сопровождаемого проживания людей с особенностями интеллектуального развития</t>
  </si>
  <si>
    <t>Социальное обслуживание</t>
  </si>
  <si>
    <t xml:space="preserve">Прямые инвестиции застройщика с последующим приобретением в собственность автономного округа  </t>
  </si>
  <si>
    <t>Нет данных</t>
  </si>
  <si>
    <t>Выдано разрешение на строительство</t>
  </si>
  <si>
    <t>Социальная поддержка и социальное обслуживание граждан</t>
  </si>
  <si>
    <t xml:space="preserve">г. Югорск ,
ул. Мира, 48
</t>
  </si>
  <si>
    <t>ООО «Ника Соц Строй»</t>
  </si>
  <si>
    <t>61.320921, 63.316302</t>
  </si>
  <si>
    <t>Кол-во работников: 21 чел</t>
  </si>
  <si>
    <t>Временное (но не ограниченное проживание) 19 взрослых людей с ограниченными возможностями.
Кол-во помещений для временного проживания: 19</t>
  </si>
  <si>
    <t>Реконструкция и расширение здания Югорского политехнического колледжа (2 этап)</t>
  </si>
  <si>
    <t>Государственная программа Ханты-Мансийского автономного округа - Югры «Развитие образования»</t>
  </si>
  <si>
    <t>Образовательная деятельность</t>
  </si>
  <si>
    <t>бюджет ХМАО</t>
  </si>
  <si>
    <t>Организация предоставления среднего профессионального образования</t>
  </si>
  <si>
    <t xml:space="preserve">г. Югорск ,
ул. 40 лет Победы 16
</t>
  </si>
  <si>
    <t>КУ «УКС Югры»</t>
  </si>
  <si>
    <t>61.316320, 63.334686</t>
  </si>
  <si>
    <t>Реконструкция «Улица Магистральная»</t>
  </si>
  <si>
    <t>Государственная программа Ханты-Мансийского автономного округа - Югры «Строительство»</t>
  </si>
  <si>
    <t>транспортная инфрастуктура</t>
  </si>
  <si>
    <t>Бюджет РФ, бюджет ХМАО, местный бюджет</t>
  </si>
  <si>
    <t>Введено в эксплуатацию</t>
  </si>
  <si>
    <t>Модернизация улично – дорожной сети города</t>
  </si>
  <si>
    <t xml:space="preserve">г. Югорск ,
ул. Магистральная ул. Киевская
</t>
  </si>
  <si>
    <t>ДЖК и СК администрации города Югорска</t>
  </si>
  <si>
    <t>61.315951, 63.361793</t>
  </si>
  <si>
    <t>Протяженность: 1719,00 м;
Мощность (пропускная способность): 4507 авт/час;</t>
  </si>
  <si>
    <t>Объект введен в эксплуатацию</t>
  </si>
  <si>
    <t>Реконструкция здания терапевтического отделения БУ ХМАО-Югры «Югорская городская больница»</t>
  </si>
  <si>
    <t>здравоохранение</t>
  </si>
  <si>
    <t>Бюджет ХМАО</t>
  </si>
  <si>
    <t>Увеличение мощности объекта до 386 посещений в смену</t>
  </si>
  <si>
    <t xml:space="preserve">г. Югорск,
ул. Попова 29
</t>
  </si>
  <si>
    <t>61.315586, 63.322720</t>
  </si>
  <si>
    <t>Югорск</t>
  </si>
  <si>
    <t>Средняя школа на 1725 учащихся в микрорайоне Иртыш-2 города Ханты-Мансийска</t>
  </si>
  <si>
    <t>Обеспечение общедоступного бесплатного начального
общего, основного и среднего (полного) общего образования населения микрорайона Иртыш-
2 города на 1725 учащихся</t>
  </si>
  <si>
    <t>2 754 481, 35</t>
  </si>
  <si>
    <t>бюджет автономного округа, бюджет города</t>
  </si>
  <si>
    <t>введена в эксплуатацию</t>
  </si>
  <si>
    <t>Ханты-Мансийск</t>
  </si>
  <si>
    <t>г. Ханты-Мансийск, ул. Анны Коньковой, 5</t>
  </si>
  <si>
    <t>Департамент градостроительства и архитектуры Администрации города Ханты-Мансийска, 8(3467) 35-15-21</t>
  </si>
  <si>
    <t>МКУ "Управление капитального строительства города Ханты-Мансийска"</t>
  </si>
  <si>
    <t>60.968844, 69.015749</t>
  </si>
  <si>
    <t>новых рабочих мест - 184 чел.</t>
  </si>
  <si>
    <t>1725 учащихся</t>
  </si>
  <si>
    <t>Крытый хоккейный корт</t>
  </si>
  <si>
    <t>Использование для массового катания на коньках. Пропускная способность: 92 человека.</t>
  </si>
  <si>
    <t>спорт</t>
  </si>
  <si>
    <t>АО "ХМ ГЭС"</t>
  </si>
  <si>
    <t>введен в эксплуатацию</t>
  </si>
  <si>
    <t>г. Ханты-Мансийск, ул. Студенческая, 13а</t>
  </si>
  <si>
    <t>ООО СЗ "Норстрой"</t>
  </si>
  <si>
    <t>61.015302, 69.054763</t>
  </si>
  <si>
    <t>новых рабочих мест - 30 чел.</t>
  </si>
  <si>
    <t>пропускная способность 92 чел.</t>
  </si>
  <si>
    <t>Корпус для Ханты-Мансийского технолого-педагогического колледжа</t>
  </si>
  <si>
    <t>Объект среднего профессионального образования на 450 учащихся</t>
  </si>
  <si>
    <t xml:space="preserve">1 879 705,7 </t>
  </si>
  <si>
    <t>бюджет автономного округа</t>
  </si>
  <si>
    <t>г. Ханты-Мансийск, ул. Уральская, 13</t>
  </si>
  <si>
    <t>КУ ХМАО-Югры "Управление капитального строительства"</t>
  </si>
  <si>
    <t>61.031474, 69.033463</t>
  </si>
  <si>
    <t>новых рабочих мест - 73 чел.</t>
  </si>
  <si>
    <t>450 учащихся</t>
  </si>
  <si>
    <t>СДК п. Горноправдинск</t>
  </si>
  <si>
    <t>Муниципальная программа "Культура Ханты-Мансийского района"</t>
  </si>
  <si>
    <t>социальная сфера</t>
  </si>
  <si>
    <t>ПИР – 5 397,8 тыс. рублей, СМР – 369 034,3 тыс. рублей</t>
  </si>
  <si>
    <t>бюджет автономного округа, бюджет района</t>
  </si>
  <si>
    <t>годовой расход тепла – 257,690 тыс. кВт, электроэнергии – 76,639 тыс. кВт/ч, годовой расход воды – 2,933 тыс. куб.м</t>
  </si>
  <si>
    <t>Ханты-Мансийский район</t>
  </si>
  <si>
    <t>Ханты-Мансийский район, п. Горноправдинск</t>
  </si>
  <si>
    <t>8 (3467) 33-24-00</t>
  </si>
  <si>
    <t>Департамент строительства, архитектуры и ЖКХ (МКУ УКСиР)</t>
  </si>
  <si>
    <t>60.06007913
69.93267276</t>
  </si>
  <si>
    <t>Количество рабочих мест – 70.</t>
  </si>
  <si>
    <t>Дом культуры – 300 мест, библиотека – 40 000 экземпляров 163 посетителя, детская музыкальная школа – 100 учащихся.</t>
  </si>
  <si>
    <t xml:space="preserve">1. Муниципальный контракт №0187200001722001509 от 19.01.2023 с ООО "АтомСтройПроект" на 302 262 320,0 рублей (МК расторгнут на основании решения об одностороннем отказе от исполнения контракта).
2. Заключен муниципальный контракт №0187200001724001264 от 30.07.2024 с ИП Богатырев Магомед Хасултанович на сумму 310 800 000,00 рублей. Срок выполнения работ по контракту 06.06.2025 года. В соответствии с доп.соглашением от 13.08.2024 №2 подрядной организации предоставлен аванс в размере 31 080 000,00 рублей. Ведутся работы по заливке ростверка.
</t>
  </si>
  <si>
    <t>Реконструкция водоочистных сооружений с обследованием водозабора в г.п. Приобье</t>
  </si>
  <si>
    <t>Реконструкция водозаборных и водоочистных сооружений</t>
  </si>
  <si>
    <t>Бюджеты Ханты-Мансийского автономного округа-Югры и Октябрьского района</t>
  </si>
  <si>
    <t>677507,6</t>
  </si>
  <si>
    <t>2024</t>
  </si>
  <si>
    <t>проект реализован</t>
  </si>
  <si>
    <t>Октябрьский район</t>
  </si>
  <si>
    <t>Октябрьский район, пгт. Приобье, ул. Портовая, д.5</t>
  </si>
  <si>
    <t>8(34678) 28-016/доб. 340</t>
  </si>
  <si>
    <t>Председатель Комитета по  строительству, архитектуре и жизнеобеспечению администрации Октябрьского района</t>
  </si>
  <si>
    <t>62,549286;
65,648198</t>
  </si>
  <si>
    <t>Реконструкция водоочистных сооружений гп. Приобье проведена для обеспечения жителей пгт. Приобье качественной питьевой водой.
Проект реализован в соответствии с федеральной программой "Чистая вода" и муниципальной программой «Развитие жилищно-коммунального хозяйства в муниципальном образовании Октябрьский район».</t>
  </si>
  <si>
    <t>Котельная по ул. Молодежная, 5 г.п. Талинка</t>
  </si>
  <si>
    <t>Строительство котельной, мощностью 12 МВт</t>
  </si>
  <si>
    <t>Бюджет Октябрьского района, частные инвестиции</t>
  </si>
  <si>
    <t>Октябрьский район, пгт. Талинка, ул. Молодежная, д.5</t>
  </si>
  <si>
    <t>61,546222;
66,434116</t>
  </si>
  <si>
    <t>12 МВт</t>
  </si>
  <si>
    <t>Строительство котельной в гп. Талинка проводилось для обеспечения жилых и нежилых объектов теплоснабжением и горячим водоснабжением.
Проект реализован в соответствии с муниципальной программой «Развитие жилищно-коммунального хозяйства в муниципальном образовании Октябрьский район».</t>
  </si>
  <si>
    <t xml:space="preserve">Реконструкция здания МКОУ «Малоатлымская средняя общеобразовательная школа» под «Школа-детский сад (132 учащихся,30 воспитанников) 
в с. Малый Атлым
</t>
  </si>
  <si>
    <t>Реконструкция школы под "Школа-детский сад" в п. Малый  на 132 учащихся и 30 воспитанников</t>
  </si>
  <si>
    <t>4064,6</t>
  </si>
  <si>
    <t>2025</t>
  </si>
  <si>
    <t>Проведены демонтажные работы. Частично выполнены строительно - монтажные работы.</t>
  </si>
  <si>
    <t>Октябрьский район, с. Малый Атлым,  ул. Советская, д. 1</t>
  </si>
  <si>
    <t>62,226301;
66,968232</t>
  </si>
  <si>
    <t>Существующая мощность школы - 162 учащихся,
мощность после реконструкции школы - 132 учащихся, 30 воспитанников</t>
  </si>
  <si>
    <t>Реконструкция здания школы в сп. Малый Атлым под школу-детский сад проводится для обеспечения общественного воспитания детей школьного и дошкольного возраста.
Проект реализуется в соответствии с государственной программой Ханты-Мансийского автономного округа - Югры «Развитие образования» и муниципальной программой «Развитие образования в муниципальном образовании Октябрьский район».</t>
  </si>
  <si>
    <t>Средняя школа на 300 учащихся в пгт. Приобье</t>
  </si>
  <si>
    <t>Строительство здания средней школы</t>
  </si>
  <si>
    <t>Бюджет Ханты-Мансийского автономного округа-Югры и Октябрьского района</t>
  </si>
  <si>
    <t>454788,3</t>
  </si>
  <si>
    <t>Ведутся строительно-монтажные работы, внутренняя отделка, монтаж сетей и оборудования</t>
  </si>
  <si>
    <t>Октябрьский район, пгт. Приобье, ул. Новая, д.3</t>
  </si>
  <si>
    <t>62,528138;
65,595497</t>
  </si>
  <si>
    <t>300 учащихся</t>
  </si>
  <si>
    <t>Строительство средней общеобразовательной школы в гп. Приобье проводится для обеспечения общественного воспитания детей школьного возраста.
Проект реализуется в соответствии с государственной программой Ханты-Мансийского автономного округа - Югры «Развитие образования» и муниципальной программой «Развитие образования в муниципальном образовании Октябрьский район»</t>
  </si>
  <si>
    <t>Полигон твердых коммунальных отходов для пгт. Игрим, поселений Березовского и Октябрьского районов</t>
  </si>
  <si>
    <t>Полигон твердых коммунальных отходов, мощностью 1000 тонн</t>
  </si>
  <si>
    <t>Удаление и обработка твердых отходов</t>
  </si>
  <si>
    <t>Бюджеты Ханты-Мансийского автономного округа - Югры и Октябрьского района</t>
  </si>
  <si>
    <t>250276</t>
  </si>
  <si>
    <t>2026</t>
  </si>
  <si>
    <t>планируемые</t>
  </si>
  <si>
    <t>Получено заключение экологической экспертизы и ведется перевод земель из лесного фонда в земли промышленности</t>
  </si>
  <si>
    <t>Планирование</t>
  </si>
  <si>
    <t>Октябрьский район, сельское поселение Перегребное, Ханты-Мансийский автономный округ - Югра</t>
  </si>
  <si>
    <t>63,144538;
64,758418</t>
  </si>
  <si>
    <t>10 тыс. т/год</t>
  </si>
  <si>
    <t>Строительство полигона ТКО для пгт. Игрим, поселений Березовского и Октябрьского районов предназначен для обработки и обезвреживания ТКО IV-V класса опасности.
Проект реализуется в соответствии с Приказом Деппромышленности-Югры № 38-П-12 от 24.01.2023 "Об утверждении инвестиционной программы в сфере обращения с твердыми коммунальными отходами ООО «РУБИКОН» на 2023 – 2045 годы".</t>
  </si>
  <si>
    <t>Котельная № 2 пгт. Талинка, ул. Пушкина,12</t>
  </si>
  <si>
    <t>строительство модульной котельной, мощностью 12 МВт</t>
  </si>
  <si>
    <t>Бюджет Октябрьского района</t>
  </si>
  <si>
    <t>Разработка ПИР</t>
  </si>
  <si>
    <t>Октябрьский район, пгт. Талинка, ул. Пушкина, 12</t>
  </si>
  <si>
    <t>61,549509;
66,444321</t>
  </si>
  <si>
    <t>7 МВт</t>
  </si>
  <si>
    <t>Строительство котельной в гп. Талинка проводится для обеспечения жилых и нежилых объектов теплоснабжением и горячим водоснабжением.
Проект реализуется в соответствии с муниципальной программой «Развитие жилищно-коммунального хозяйства в муниципальном образовании Октябрьский район».</t>
  </si>
  <si>
    <t>Физкультурно-оздоровительный комплекс с бассейном в пгт. Андра</t>
  </si>
  <si>
    <t>Строительство ФОКа с бассейном</t>
  </si>
  <si>
    <t>Культура и спорт</t>
  </si>
  <si>
    <t>Инвестиции ООО "Газпром трансгаз Югорск"</t>
  </si>
  <si>
    <t>пгт. Андра</t>
  </si>
  <si>
    <t>Адрес: Ханты-Мансийский автономный округ - Югра, г. Югорск, ул. Мира, д. 15
Тел. 8(34675) 2-00-07</t>
  </si>
  <si>
    <t>ООО "Газпром трансгаз Югорск"</t>
  </si>
  <si>
    <t>62,52027;
65,875347</t>
  </si>
  <si>
    <t>Комплексный межмуниципальный полигон твердых бытовых отходов для города Нягань, поселений Октябрьского района</t>
  </si>
  <si>
    <t>Бюджеты автономного округа и муниципального образования</t>
  </si>
  <si>
    <t>429408,5</t>
  </si>
  <si>
    <t>граница между Октябрьским районом и г. Нягань, р. Крестьянка</t>
  </si>
  <si>
    <t>тел: (3467) 36-01-10 (многоканальный), вн. номер: 3151; 3085</t>
  </si>
  <si>
    <t>Служба по контролю и надзору в сфере охраны окружающей среды, объектов животного мира и лесных отношений Ханты-Мансийского автономного округа - Югры</t>
  </si>
  <si>
    <t>62,292535;
65,517301</t>
  </si>
  <si>
    <r>
      <t>Увеличение мощности объекта с 700 до 
2000 м</t>
    </r>
    <r>
      <rPr>
        <vertAlign val="superscript"/>
        <sz val="11"/>
        <color theme="1"/>
        <rFont val="Times New Roman"/>
        <family val="1"/>
        <charset val="204"/>
      </rPr>
      <t>3</t>
    </r>
    <r>
      <rPr>
        <sz val="11"/>
        <color theme="1"/>
        <rFont val="Times New Roman"/>
        <family val="1"/>
        <charset val="204"/>
      </rPr>
      <t>/сут.</t>
    </r>
  </si>
  <si>
    <t xml:space="preserve">Федеральный бюджет 31125,0, региональный бюджет 41 258,8, местный бюджет 8 042,7 </t>
  </si>
  <si>
    <t>Капитальныйремонт здания корпуса №1 МАОУ«СОШ №4»</t>
  </si>
  <si>
    <t>Мероприятие реализуется в рамках регионального проекта «Всё лучшее детям», в первом корпусе Школы №4 в период 2024-2025  годов будет проведены работы по комплексному капитальному ремонту. Реализация данного мероприятия позволит провести комплексный ремонт по замене и восстановлению строительных конструкций, а именно:ремонт фундамента, цоколя и отмостки,ремонт потолков, межэтажных перекрытий и полов, будет проведен ремонт и замена всей инженерной системы (теплоснабжение,водоснабжение и водоотведение,электрочнабжение), ремонт окон, дверей и т.д., также выполнено благоустройство территории.</t>
  </si>
  <si>
    <t>Строительная готовность 68%,Выполнены общестроительные работы: разборка полов -возведение перегородок - 100%, устройство стяжки пола - 100%, установка окон - 100%, монтаж электропроводки - 100%, монтаж утепления фасада - 100%, устройство плоской кровли с гидроизоляцией из полимочевины - 100%, монтаж системы отопления - 100%, монтаж системы холодного водоснабжения - 100%, выполняются работы - монтаж системы горячего водоснабжения 99%,  монтаж канализационной системы 99%,   отделка стен плиткой – 40%, отделка пола плиткой – 40%</t>
  </si>
  <si>
    <t>тел.:8 (34643) 96658 доб.25402, email: IsakovaNV@admmegion.ru</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</si>
</sst>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 _₽_-;\-* #,##0\ _₽_-;_-* &quot;-&quot;\ _₽_-;_-@_-"/>
    <numFmt numFmtId="43" formatCode="_-* #,##0.00\ _₽_-;\-* #,##0.00\ _₽_-;_-* &quot;-&quot;??\ _₽_-;_-@_-"/>
    <numFmt numFmtId="164" formatCode="_-* #,##0.00_-;\-* #,##0.00_-;_-* &quot;-&quot;??_-;_-@_-"/>
    <numFmt numFmtId="165" formatCode="#,##0.0"/>
    <numFmt numFmtId="166" formatCode="#,##0.00_ ;\-#,##0.00\ "/>
    <numFmt numFmtId="167" formatCode="#,##0.00_ ;[Red]\-#,##0.00\ "/>
    <numFmt numFmtId="172" formatCode="_-* #,##0.0\ _₽_-;\-* #,##0.0\ _₽_-;_-* &quot;-&quot;??\ _₽_-;_-@_-"/>
    <numFmt numFmtId="173" formatCode="_-* #,##0.00\ _р_._-;\-* #,##0.00\ _р_._-;_-* &quot;-&quot;??\ _р_._-;_-@_-"/>
    <numFmt numFmtId="178" formatCode="_-* #,##0.00\ _₽_-;\-* #,##0.00\ _₽_-;_-* &quot;-&quot;??\ _₽_-;_-@_-"/>
    <numFmt numFmtId="179" formatCode="_-* #,##0.0\ _₽_-;\-* #,##0.0\ _₽_-;_-* &quot;-&quot;?\ _₽_-;_-@_-"/>
    <numFmt numFmtId="180" formatCode="0.0"/>
  </numFmts>
  <fonts count="14" x14ac:knownFonts="1">
    <font>
      <sz val="11"/>
      <color theme="1"/>
      <name val="Calibri"/>
      <family val="2"/>
      <charset val="204"/>
      <scheme val="minor"/>
    </font>
    <font>
      <sz val="11"/>
      <color theme="1"/>
      <name val="Calibri"/>
      <family val="2"/>
      <charset val="204"/>
      <scheme val="minor"/>
    </font>
    <font>
      <sz val="8"/>
      <name val="Arial Cyr"/>
      <charset val="204"/>
    </font>
    <font>
      <sz val="11"/>
      <color theme="1"/>
      <name val="Times New Roman"/>
      <family val="1"/>
      <charset val="204"/>
    </font>
    <font>
      <sz val="11"/>
      <color theme="1"/>
      <name val="Calibri"/>
      <family val="2"/>
      <scheme val="minor"/>
    </font>
    <font>
      <sz val="10"/>
      <color rgb="FF000000"/>
      <name val="Times New Roman"/>
      <family val="1"/>
      <charset val="204"/>
    </font>
    <font>
      <sz val="11"/>
      <name val="Times New Roman"/>
      <family val="1"/>
      <charset val="204"/>
    </font>
    <font>
      <b/>
      <sz val="11"/>
      <name val="Times New Roman"/>
      <family val="1"/>
      <charset val="204"/>
    </font>
    <font>
      <i/>
      <sz val="11"/>
      <name val="Times New Roman"/>
      <family val="1"/>
      <charset val="204"/>
    </font>
    <font>
      <b/>
      <sz val="9"/>
      <color indexed="81"/>
      <name val="Tahoma"/>
      <family val="2"/>
      <charset val="204"/>
    </font>
    <font>
      <sz val="9"/>
      <color indexed="81"/>
      <name val="Tahoma"/>
      <family val="2"/>
      <charset val="204"/>
    </font>
    <font>
      <sz val="11"/>
      <color rgb="FF000000"/>
      <name val="Times New Roman"/>
      <family val="1"/>
      <charset val="204"/>
    </font>
    <font>
      <sz val="10"/>
      <name val="Arial Cyr"/>
      <charset val="204"/>
    </font>
    <font>
      <vertAlign val="superscript"/>
      <sz val="11"/>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6"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4">
    <xf numFmtId="0" fontId="0" fillId="0" borderId="0"/>
    <xf numFmtId="0" fontId="1" fillId="0" borderId="0"/>
    <xf numFmtId="0" fontId="2" fillId="0" borderId="0"/>
    <xf numFmtId="0" fontId="4" fillId="0" borderId="0"/>
    <xf numFmtId="164" fontId="4" fillId="0" borderId="0" applyFont="0" applyFill="0" applyBorder="0" applyAlignment="0" applyProtection="0"/>
    <xf numFmtId="0" fontId="1" fillId="0" borderId="0"/>
    <xf numFmtId="43" fontId="1" fillId="0" borderId="0" applyFont="0" applyFill="0" applyBorder="0" applyAlignment="0" applyProtection="0"/>
    <xf numFmtId="0" fontId="5" fillId="0" borderId="0"/>
    <xf numFmtId="0" fontId="1" fillId="0" borderId="0"/>
    <xf numFmtId="43" fontId="1" fillId="0" borderId="0" applyFont="0" applyFill="0" applyBorder="0" applyAlignment="0" applyProtection="0"/>
    <xf numFmtId="0" fontId="12" fillId="0" borderId="0"/>
    <xf numFmtId="173" fontId="1" fillId="0" borderId="0" applyFont="0" applyFill="0" applyBorder="0" applyProtection="0"/>
    <xf numFmtId="0" fontId="4" fillId="0" borderId="0"/>
    <xf numFmtId="178" fontId="1" fillId="0" borderId="0" applyFont="0" applyFill="0" applyBorder="0" applyAlignment="0" applyProtection="0"/>
  </cellStyleXfs>
  <cellXfs count="195">
    <xf numFmtId="0" fontId="0" fillId="0" borderId="0" xfId="0"/>
    <xf numFmtId="0" fontId="3" fillId="0" borderId="1" xfId="3" applyFont="1" applyBorder="1" applyAlignment="1">
      <alignment horizontal="center" vertical="center" wrapText="1"/>
    </xf>
    <xf numFmtId="0" fontId="3" fillId="0" borderId="1" xfId="3" applyFont="1" applyBorder="1" applyAlignment="1">
      <alignment horizontal="center" vertical="center" textRotation="90" wrapText="1"/>
    </xf>
    <xf numFmtId="0" fontId="3" fillId="0" borderId="0" xfId="0" applyFont="1" applyAlignment="1">
      <alignment vertical="center"/>
    </xf>
    <xf numFmtId="0" fontId="3" fillId="0" borderId="0" xfId="0" applyFont="1"/>
    <xf numFmtId="0" fontId="3" fillId="0" borderId="3" xfId="0" applyFont="1" applyBorder="1" applyAlignment="1"/>
    <xf numFmtId="0" fontId="3" fillId="0" borderId="4" xfId="0" applyFont="1" applyBorder="1" applyAlignment="1"/>
    <xf numFmtId="0" fontId="3" fillId="0" borderId="5" xfId="0" applyFont="1" applyBorder="1" applyAlignment="1"/>
    <xf numFmtId="0" fontId="3" fillId="0" borderId="1" xfId="0" applyFont="1" applyBorder="1"/>
    <xf numFmtId="0" fontId="6" fillId="0" borderId="1" xfId="0" applyFont="1" applyBorder="1" applyAlignment="1">
      <alignment horizontal="justify" vertical="center" wrapText="1"/>
    </xf>
    <xf numFmtId="0" fontId="6" fillId="0" borderId="1" xfId="0" applyFont="1" applyFill="1" applyBorder="1" applyAlignment="1">
      <alignment horizontal="center" vertical="center" textRotation="90"/>
    </xf>
    <xf numFmtId="0" fontId="7" fillId="4" borderId="1" xfId="0" applyFont="1" applyFill="1" applyBorder="1" applyAlignment="1">
      <alignment horizontal="center" vertical="center"/>
    </xf>
    <xf numFmtId="4" fontId="7" fillId="4"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6" fillId="0" borderId="1" xfId="0" applyFont="1" applyBorder="1" applyAlignment="1">
      <alignment horizontal="center" vertical="center" textRotation="90"/>
    </xf>
    <xf numFmtId="0" fontId="6" fillId="0" borderId="1" xfId="0" applyFont="1" applyBorder="1" applyAlignment="1">
      <alignment horizontal="center" vertical="center" textRotation="90" wrapText="1"/>
    </xf>
    <xf numFmtId="0" fontId="6" fillId="2" borderId="1" xfId="0" applyFont="1" applyFill="1" applyBorder="1" applyAlignment="1">
      <alignment horizontal="center" vertical="center" wrapText="1"/>
    </xf>
    <xf numFmtId="0" fontId="6" fillId="0" borderId="6" xfId="0" applyFont="1" applyBorder="1" applyAlignment="1">
      <alignment horizontal="center" vertical="center"/>
    </xf>
    <xf numFmtId="0" fontId="6" fillId="0" borderId="1" xfId="0"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2" borderId="1" xfId="0" applyFont="1" applyFill="1" applyBorder="1" applyAlignment="1">
      <alignment horizontal="center" vertical="center" textRotation="90" wrapText="1"/>
    </xf>
    <xf numFmtId="166" fontId="7" fillId="4" borderId="1" xfId="0" applyNumberFormat="1" applyFont="1" applyFill="1" applyBorder="1" applyAlignment="1">
      <alignment horizontal="center" vertical="center"/>
    </xf>
    <xf numFmtId="0" fontId="6" fillId="2"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6" xfId="0" applyFont="1" applyFill="1" applyBorder="1" applyAlignment="1">
      <alignment horizontal="center" vertical="center" textRotation="90"/>
    </xf>
    <xf numFmtId="166" fontId="6" fillId="0" borderId="1" xfId="0" applyNumberFormat="1" applyFont="1" applyFill="1" applyBorder="1" applyAlignment="1">
      <alignment horizontal="center" vertical="center"/>
    </xf>
    <xf numFmtId="4" fontId="6" fillId="0" borderId="1" xfId="0" applyNumberFormat="1" applyFont="1" applyBorder="1" applyAlignment="1">
      <alignment horizontal="center" vertical="center"/>
    </xf>
    <xf numFmtId="0" fontId="6" fillId="0" borderId="7" xfId="0" applyFont="1" applyFill="1" applyBorder="1" applyAlignment="1">
      <alignment horizontal="center" vertical="center" textRotation="90"/>
    </xf>
    <xf numFmtId="167" fontId="6" fillId="0" borderId="1" xfId="1" applyNumberFormat="1" applyFont="1" applyFill="1" applyBorder="1" applyAlignment="1">
      <alignment horizontal="center" vertical="center"/>
    </xf>
    <xf numFmtId="166" fontId="6" fillId="0" borderId="1" xfId="2" applyNumberFormat="1" applyFont="1" applyFill="1" applyBorder="1" applyAlignment="1">
      <alignment horizontal="center" vertical="center"/>
    </xf>
    <xf numFmtId="0" fontId="6" fillId="0" borderId="8" xfId="0" applyFont="1" applyFill="1" applyBorder="1" applyAlignment="1">
      <alignment horizontal="center" vertical="center" textRotation="90"/>
    </xf>
    <xf numFmtId="0" fontId="7" fillId="0" borderId="1" xfId="0" applyFont="1" applyFill="1" applyBorder="1" applyAlignment="1">
      <alignment horizontal="center" vertical="center"/>
    </xf>
    <xf numFmtId="0" fontId="6" fillId="0" borderId="1" xfId="0" applyFont="1" applyBorder="1" applyAlignment="1">
      <alignment horizontal="left" vertical="center" wrapText="1"/>
    </xf>
    <xf numFmtId="0" fontId="6" fillId="0" borderId="1" xfId="0" applyFont="1" applyFill="1" applyBorder="1" applyAlignment="1">
      <alignment horizontal="center" vertical="center" textRotation="90" wrapText="1"/>
    </xf>
    <xf numFmtId="4" fontId="6" fillId="0" borderId="1" xfId="2" applyNumberFormat="1" applyFont="1" applyFill="1" applyBorder="1" applyAlignment="1">
      <alignment horizontal="center" vertical="center"/>
    </xf>
    <xf numFmtId="0" fontId="6" fillId="0" borderId="6" xfId="0" applyFont="1" applyBorder="1" applyAlignment="1">
      <alignment horizontal="center" vertical="center" wrapText="1"/>
    </xf>
    <xf numFmtId="0" fontId="6" fillId="0" borderId="6" xfId="0" applyFont="1" applyBorder="1" applyAlignment="1">
      <alignment horizontal="center" wrapText="1"/>
    </xf>
    <xf numFmtId="0" fontId="6" fillId="0" borderId="7" xfId="0" applyFont="1" applyBorder="1" applyAlignment="1">
      <alignment horizontal="center"/>
    </xf>
    <xf numFmtId="0" fontId="6" fillId="0" borderId="8" xfId="0" applyFont="1" applyBorder="1" applyAlignment="1">
      <alignment horizontal="center"/>
    </xf>
    <xf numFmtId="0" fontId="3" fillId="0" borderId="1" xfId="0" applyFont="1" applyFill="1" applyBorder="1"/>
    <xf numFmtId="0" fontId="3" fillId="0" borderId="1" xfId="0" applyFont="1" applyBorder="1" applyAlignment="1">
      <alignment horizontal="left" vertical="top" wrapText="1"/>
    </xf>
    <xf numFmtId="0" fontId="3" fillId="0" borderId="1" xfId="0" applyFont="1" applyBorder="1" applyAlignment="1">
      <alignment horizontal="center" vertical="top" wrapText="1"/>
    </xf>
    <xf numFmtId="4" fontId="3" fillId="0" borderId="1" xfId="0" applyNumberFormat="1" applyFont="1" applyBorder="1" applyAlignment="1">
      <alignment horizontal="center" vertical="top"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7" fillId="2" borderId="1" xfId="1" applyFont="1" applyFill="1" applyBorder="1" applyAlignment="1">
      <alignment horizontal="center" vertical="center" wrapText="1"/>
    </xf>
    <xf numFmtId="0" fontId="7" fillId="2" borderId="1" xfId="1" applyFont="1" applyFill="1" applyBorder="1" applyAlignment="1">
      <alignment horizontal="center" vertical="center" textRotation="90" wrapText="1"/>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vertical="top" wrapText="1"/>
    </xf>
    <xf numFmtId="0" fontId="3" fillId="0" borderId="1" xfId="0" applyFont="1" applyBorder="1" applyAlignment="1">
      <alignment vertical="top"/>
    </xf>
    <xf numFmtId="4" fontId="3" fillId="0" borderId="1" xfId="0" applyNumberFormat="1" applyFont="1" applyBorder="1" applyAlignment="1">
      <alignment vertical="top"/>
    </xf>
    <xf numFmtId="0" fontId="3" fillId="0" borderId="3" xfId="0" applyFont="1" applyBorder="1" applyAlignment="1">
      <alignment vertical="top" wrapText="1"/>
    </xf>
    <xf numFmtId="0" fontId="3" fillId="0" borderId="5" xfId="0" applyFont="1" applyBorder="1" applyAlignment="1">
      <alignment vertical="top" wrapText="1"/>
    </xf>
    <xf numFmtId="0" fontId="3" fillId="0" borderId="0" xfId="0" applyFont="1" applyAlignment="1">
      <alignment vertical="top" wrapText="1"/>
    </xf>
    <xf numFmtId="0" fontId="6" fillId="0" borderId="1" xfId="0" applyFont="1" applyBorder="1" applyAlignment="1">
      <alignment vertical="top" wrapText="1"/>
    </xf>
    <xf numFmtId="0" fontId="3" fillId="0" borderId="1" xfId="0" applyFont="1" applyBorder="1" applyAlignment="1">
      <alignment horizontal="right" vertical="top"/>
    </xf>
    <xf numFmtId="0" fontId="3" fillId="0" borderId="0" xfId="0" applyFont="1" applyAlignment="1">
      <alignment vertical="top"/>
    </xf>
    <xf numFmtId="4" fontId="3" fillId="0" borderId="1" xfId="0" applyNumberFormat="1" applyFont="1" applyBorder="1" applyAlignment="1">
      <alignment horizontal="center" vertical="top"/>
    </xf>
    <xf numFmtId="4" fontId="3" fillId="0" borderId="1" xfId="0" applyNumberFormat="1" applyFont="1" applyBorder="1" applyAlignment="1">
      <alignment horizontal="right" vertical="top"/>
    </xf>
    <xf numFmtId="0" fontId="3" fillId="0" borderId="4" xfId="0" applyFont="1" applyBorder="1" applyAlignment="1">
      <alignment vertical="top" wrapText="1"/>
    </xf>
    <xf numFmtId="0" fontId="3" fillId="0" borderId="1" xfId="0" applyFont="1" applyBorder="1" applyAlignment="1"/>
    <xf numFmtId="0" fontId="3" fillId="0" borderId="1" xfId="0" applyFont="1" applyBorder="1" applyAlignment="1">
      <alignment wrapText="1"/>
    </xf>
    <xf numFmtId="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179" fontId="3" fillId="2" borderId="1" xfId="0" applyNumberFormat="1" applyFont="1" applyFill="1" applyBorder="1" applyAlignment="1">
      <alignment horizontal="center" vertical="center"/>
    </xf>
    <xf numFmtId="43" fontId="6" fillId="2" borderId="1" xfId="6" applyFont="1" applyFill="1" applyBorder="1" applyAlignment="1">
      <alignment horizontal="center" vertical="center"/>
    </xf>
    <xf numFmtId="0" fontId="6" fillId="2" borderId="1" xfId="0" applyFont="1" applyFill="1" applyBorder="1" applyAlignment="1">
      <alignment horizontal="left" wrapText="1"/>
    </xf>
    <xf numFmtId="0" fontId="3" fillId="0" borderId="1" xfId="1" applyFont="1" applyFill="1" applyBorder="1" applyAlignment="1">
      <alignment horizontal="center" vertical="top" wrapText="1"/>
    </xf>
    <xf numFmtId="4" fontId="3" fillId="0" borderId="1" xfId="0" applyNumberFormat="1" applyFont="1" applyFill="1" applyBorder="1" applyAlignment="1">
      <alignment horizontal="center" vertical="center" wrapText="1"/>
    </xf>
    <xf numFmtId="165" fontId="6" fillId="0" borderId="1" xfId="0" applyNumberFormat="1" applyFont="1" applyBorder="1" applyAlignment="1">
      <alignment horizontal="center" vertical="top" wrapText="1"/>
    </xf>
    <xf numFmtId="0" fontId="3" fillId="0" borderId="1" xfId="0" applyFont="1" applyBorder="1" applyAlignment="1">
      <alignment horizontal="center" vertical="top"/>
    </xf>
    <xf numFmtId="0" fontId="3" fillId="0" borderId="1" xfId="3" applyFont="1" applyBorder="1" applyAlignment="1">
      <alignment horizontal="center" vertical="center"/>
    </xf>
    <xf numFmtId="0" fontId="3" fillId="0" borderId="1" xfId="3"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7" fillId="2" borderId="1" xfId="1" applyFont="1" applyFill="1" applyBorder="1" applyAlignment="1">
      <alignment horizontal="center" vertical="center" wrapText="1"/>
    </xf>
    <xf numFmtId="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xf numFmtId="49" fontId="3" fillId="0" borderId="1" xfId="3"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6" fillId="0" borderId="1" xfId="0" applyFont="1" applyBorder="1" applyAlignment="1">
      <alignment horizontal="left" vertical="top" wrapText="1"/>
    </xf>
    <xf numFmtId="3" fontId="3" fillId="0" borderId="1" xfId="0" applyNumberFormat="1" applyFont="1" applyBorder="1" applyAlignment="1">
      <alignment horizontal="center" vertical="top" wrapText="1"/>
    </xf>
    <xf numFmtId="0" fontId="6" fillId="0" borderId="1" xfId="3" applyFont="1" applyBorder="1" applyAlignment="1">
      <alignment horizontal="left" vertical="top" wrapText="1"/>
    </xf>
    <xf numFmtId="0" fontId="6" fillId="2" borderId="1" xfId="0" applyFont="1" applyFill="1" applyBorder="1" applyAlignment="1">
      <alignment vertical="center" wrapText="1"/>
    </xf>
    <xf numFmtId="9" fontId="6" fillId="2" borderId="1" xfId="0" applyNumberFormat="1" applyFont="1" applyFill="1" applyBorder="1" applyAlignment="1">
      <alignment horizontal="center" vertical="center" wrapText="1"/>
    </xf>
    <xf numFmtId="165" fontId="6" fillId="2" borderId="1" xfId="3" applyNumberFormat="1" applyFont="1" applyFill="1" applyBorder="1" applyAlignment="1">
      <alignment horizontal="center" vertical="center"/>
    </xf>
    <xf numFmtId="0" fontId="6" fillId="2" borderId="1" xfId="0" applyFont="1" applyFill="1" applyBorder="1" applyAlignment="1">
      <alignment horizontal="left" vertical="center" wrapText="1"/>
    </xf>
    <xf numFmtId="0" fontId="6" fillId="2" borderId="1" xfId="3" applyFont="1" applyFill="1" applyBorder="1" applyAlignment="1">
      <alignment horizontal="center" vertical="center"/>
    </xf>
    <xf numFmtId="0" fontId="6" fillId="2" borderId="1" xfId="10" applyFont="1" applyFill="1" applyBorder="1" applyAlignment="1" applyProtection="1">
      <alignment vertical="center" wrapText="1"/>
      <protection locked="0"/>
    </xf>
    <xf numFmtId="4" fontId="6" fillId="2" borderId="1" xfId="3" applyNumberFormat="1" applyFont="1" applyFill="1" applyBorder="1" applyAlignment="1">
      <alignment horizontal="center" vertical="center"/>
    </xf>
    <xf numFmtId="0" fontId="6" fillId="2" borderId="1" xfId="10" applyFont="1" applyFill="1" applyBorder="1" applyAlignment="1" applyProtection="1">
      <alignment horizontal="center" vertical="center" wrapText="1"/>
      <protection locked="0"/>
    </xf>
    <xf numFmtId="4" fontId="6" fillId="2" borderId="1" xfId="10" applyNumberFormat="1" applyFont="1" applyFill="1" applyBorder="1" applyAlignment="1" applyProtection="1">
      <alignment horizontal="center" vertical="center" wrapText="1"/>
      <protection locked="0"/>
    </xf>
    <xf numFmtId="0" fontId="3" fillId="2" borderId="1" xfId="0" applyFont="1" applyFill="1" applyBorder="1" applyAlignment="1">
      <alignment vertical="center" wrapText="1"/>
    </xf>
    <xf numFmtId="4" fontId="3" fillId="2" borderId="1" xfId="0" applyNumberFormat="1" applyFont="1" applyFill="1" applyBorder="1" applyAlignment="1">
      <alignment vertical="center" wrapText="1"/>
    </xf>
    <xf numFmtId="0" fontId="3" fillId="2" borderId="1" xfId="0" applyFont="1" applyFill="1" applyBorder="1" applyAlignment="1">
      <alignment horizontal="left" vertical="center" wrapText="1"/>
    </xf>
    <xf numFmtId="41" fontId="3" fillId="2" borderId="1" xfId="0" applyNumberFormat="1" applyFont="1" applyFill="1" applyBorder="1" applyAlignment="1">
      <alignment horizontal="center" vertical="center"/>
    </xf>
    <xf numFmtId="172" fontId="6" fillId="2" borderId="1" xfId="0" applyNumberFormat="1" applyFont="1" applyFill="1" applyBorder="1" applyAlignment="1">
      <alignment horizontal="center" vertical="center"/>
    </xf>
    <xf numFmtId="1" fontId="6" fillId="2" borderId="1" xfId="0" applyNumberFormat="1" applyFont="1" applyFill="1" applyBorder="1" applyAlignment="1">
      <alignment horizontal="center" vertical="center"/>
    </xf>
    <xf numFmtId="1" fontId="6" fillId="2" borderId="1" xfId="11" applyNumberFormat="1" applyFont="1" applyFill="1" applyBorder="1" applyAlignment="1">
      <alignment horizontal="center" vertical="center"/>
    </xf>
    <xf numFmtId="0" fontId="3" fillId="2" borderId="1" xfId="0" applyFont="1" applyFill="1" applyBorder="1" applyAlignment="1">
      <alignment horizontal="center" vertical="center" wrapText="1"/>
    </xf>
    <xf numFmtId="172" fontId="6" fillId="2" borderId="1" xfId="0" applyNumberFormat="1" applyFont="1" applyFill="1" applyBorder="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xf numFmtId="0" fontId="3" fillId="2" borderId="1" xfId="0" applyFont="1" applyFill="1" applyBorder="1" applyAlignment="1">
      <alignment horizontal="center"/>
    </xf>
    <xf numFmtId="43" fontId="6" fillId="2" borderId="1" xfId="9" applyFont="1" applyFill="1" applyBorder="1" applyAlignment="1">
      <alignment horizontal="center" vertical="center"/>
    </xf>
    <xf numFmtId="1" fontId="6" fillId="2" borderId="1" xfId="0" applyNumberFormat="1" applyFont="1" applyFill="1" applyBorder="1" applyAlignment="1">
      <alignment horizontal="center" vertical="center" wrapText="1"/>
    </xf>
    <xf numFmtId="1" fontId="6" fillId="2" borderId="1" xfId="11" applyNumberFormat="1" applyFont="1" applyFill="1" applyBorder="1" applyAlignment="1">
      <alignment horizontal="center" vertical="center" wrapText="1"/>
    </xf>
    <xf numFmtId="172" fontId="3" fillId="2" borderId="1" xfId="0" applyNumberFormat="1" applyFont="1" applyFill="1" applyBorder="1" applyAlignment="1">
      <alignment vertical="center" wrapText="1"/>
    </xf>
    <xf numFmtId="4" fontId="3" fillId="0" borderId="1" xfId="0" applyNumberFormat="1" applyFont="1" applyBorder="1" applyAlignment="1">
      <alignment horizontal="center" vertical="center" wrapText="1"/>
    </xf>
    <xf numFmtId="4" fontId="3" fillId="2" borderId="6" xfId="0" applyNumberFormat="1" applyFont="1" applyFill="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Border="1" applyAlignment="1">
      <alignment horizontal="center"/>
    </xf>
    <xf numFmtId="0" fontId="3" fillId="2" borderId="8" xfId="0" applyFont="1" applyFill="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Border="1" applyAlignment="1">
      <alignment horizontal="center"/>
    </xf>
    <xf numFmtId="0" fontId="3" fillId="0" borderId="1" xfId="0" applyFont="1" applyFill="1" applyBorder="1" applyAlignment="1">
      <alignment horizontal="center" vertical="center" wrapText="1"/>
    </xf>
    <xf numFmtId="2" fontId="3" fillId="2" borderId="10" xfId="0" applyNumberFormat="1" applyFont="1" applyFill="1" applyBorder="1" applyAlignment="1">
      <alignment horizontal="center" vertical="center"/>
    </xf>
    <xf numFmtId="2" fontId="3" fillId="2" borderId="6" xfId="0" applyNumberFormat="1" applyFont="1" applyFill="1" applyBorder="1" applyAlignment="1">
      <alignment horizontal="center" vertical="center"/>
    </xf>
    <xf numFmtId="0" fontId="3" fillId="2" borderId="6" xfId="0" applyFont="1" applyFill="1" applyBorder="1" applyAlignment="1">
      <alignment horizontal="center" vertical="center" wrapText="1"/>
    </xf>
    <xf numFmtId="0" fontId="3" fillId="0" borderId="7" xfId="0" applyFont="1" applyBorder="1" applyAlignment="1">
      <alignment horizontal="center" vertical="center" wrapText="1"/>
    </xf>
    <xf numFmtId="2" fontId="3" fillId="2" borderId="9" xfId="0" applyNumberFormat="1" applyFont="1" applyFill="1" applyBorder="1" applyAlignment="1">
      <alignment horizontal="center" vertical="center"/>
    </xf>
    <xf numFmtId="2" fontId="3" fillId="2" borderId="7" xfId="0" applyNumberFormat="1" applyFont="1" applyFill="1" applyBorder="1" applyAlignment="1">
      <alignment horizontal="center" vertical="center"/>
    </xf>
    <xf numFmtId="0" fontId="3" fillId="0" borderId="7" xfId="0" applyFont="1" applyBorder="1" applyAlignment="1">
      <alignment horizontal="center" vertical="center"/>
    </xf>
    <xf numFmtId="0" fontId="3" fillId="2" borderId="7"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7" xfId="0" applyFont="1" applyBorder="1" applyAlignment="1">
      <alignment horizontal="center"/>
    </xf>
    <xf numFmtId="2" fontId="3" fillId="2" borderId="11" xfId="0" applyNumberFormat="1" applyFont="1" applyFill="1" applyBorder="1" applyAlignment="1">
      <alignment horizontal="center" vertical="center"/>
    </xf>
    <xf numFmtId="2" fontId="3" fillId="2" borderId="8" xfId="0" applyNumberFormat="1" applyFont="1" applyFill="1" applyBorder="1" applyAlignment="1">
      <alignment horizontal="center" vertical="center"/>
    </xf>
    <xf numFmtId="0" fontId="3" fillId="0" borderId="1" xfId="0" applyFont="1" applyBorder="1" applyAlignment="1">
      <alignment horizontal="center" vertical="top" wrapText="1"/>
    </xf>
    <xf numFmtId="4" fontId="3" fillId="2" borderId="10" xfId="0" applyNumberFormat="1" applyFont="1" applyFill="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4" fontId="3" fillId="2" borderId="5"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xf>
    <xf numFmtId="0" fontId="3" fillId="2" borderId="5" xfId="0" applyFont="1" applyFill="1" applyBorder="1" applyAlignment="1">
      <alignment horizontal="center" vertical="center"/>
    </xf>
    <xf numFmtId="2" fontId="3" fillId="2" borderId="5" xfId="0" applyNumberFormat="1" applyFont="1" applyFill="1" applyBorder="1" applyAlignment="1">
      <alignment horizontal="center" vertical="center"/>
    </xf>
    <xf numFmtId="2" fontId="3" fillId="2" borderId="1"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180" fontId="3" fillId="0" borderId="1" xfId="0" applyNumberFormat="1" applyFont="1" applyBorder="1" applyAlignment="1">
      <alignment horizontal="center" vertical="top"/>
    </xf>
    <xf numFmtId="0" fontId="3" fillId="0" borderId="1" xfId="0" applyFont="1" applyFill="1" applyBorder="1" applyAlignment="1">
      <alignment horizontal="center" vertical="top" wrapText="1"/>
    </xf>
    <xf numFmtId="0" fontId="6" fillId="0" borderId="1" xfId="0" applyFont="1" applyFill="1" applyBorder="1" applyAlignment="1">
      <alignment vertical="top" wrapText="1"/>
    </xf>
    <xf numFmtId="0" fontId="3" fillId="0" borderId="1" xfId="0" applyFont="1" applyBorder="1" applyAlignment="1">
      <alignment wrapText="1"/>
    </xf>
    <xf numFmtId="4" fontId="3" fillId="0" borderId="1" xfId="3" applyNumberFormat="1" applyFont="1" applyBorder="1" applyAlignment="1">
      <alignment horizontal="center" vertical="center" wrapText="1"/>
    </xf>
    <xf numFmtId="4" fontId="3" fillId="0" borderId="1" xfId="3" applyNumberFormat="1" applyFont="1" applyBorder="1" applyAlignment="1">
      <alignment horizontal="center" vertical="center"/>
    </xf>
    <xf numFmtId="4" fontId="6" fillId="0" borderId="1" xfId="4" applyNumberFormat="1" applyFont="1" applyFill="1" applyBorder="1" applyAlignment="1">
      <alignment horizontal="center" vertical="center"/>
    </xf>
    <xf numFmtId="4" fontId="6" fillId="2" borderId="1" xfId="4" applyNumberFormat="1" applyFont="1" applyFill="1" applyBorder="1" applyAlignment="1">
      <alignment horizontal="center" vertical="center"/>
    </xf>
    <xf numFmtId="4" fontId="6" fillId="0" borderId="1" xfId="4" applyNumberFormat="1" applyFont="1" applyBorder="1" applyAlignment="1">
      <alignment horizontal="center" vertical="center"/>
    </xf>
    <xf numFmtId="4" fontId="3" fillId="0" borderId="1" xfId="0" applyNumberFormat="1" applyFont="1" applyBorder="1" applyAlignment="1">
      <alignment wrapText="1"/>
    </xf>
    <xf numFmtId="4" fontId="3" fillId="0" borderId="1" xfId="0" applyNumberFormat="1" applyFont="1" applyBorder="1" applyAlignment="1">
      <alignment horizontal="center" vertical="center" wrapText="1"/>
    </xf>
    <xf numFmtId="4" fontId="3" fillId="0" borderId="0" xfId="9" applyNumberFormat="1" applyFont="1" applyAlignment="1">
      <alignment horizontal="center" vertical="top"/>
    </xf>
    <xf numFmtId="4" fontId="3" fillId="0" borderId="1" xfId="9" applyNumberFormat="1" applyFont="1" applyBorder="1" applyAlignment="1">
      <alignment horizontal="center" vertical="top"/>
    </xf>
    <xf numFmtId="4" fontId="6" fillId="2" borderId="1" xfId="0" applyNumberFormat="1" applyFont="1" applyFill="1" applyBorder="1" applyAlignment="1">
      <alignment horizontal="center" vertical="center" wrapText="1"/>
    </xf>
    <xf numFmtId="4" fontId="6" fillId="2" borderId="1" xfId="9"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 fontId="3" fillId="0" borderId="1" xfId="3" applyNumberFormat="1" applyFont="1" applyFill="1" applyBorder="1" applyAlignment="1">
      <alignment horizontal="center" vertical="center" wrapText="1"/>
    </xf>
    <xf numFmtId="4" fontId="3" fillId="0" borderId="0" xfId="0" applyNumberFormat="1" applyFont="1"/>
  </cellXfs>
  <cellStyles count="14">
    <cellStyle name="Обычный" xfId="0" builtinId="0"/>
    <cellStyle name="Обычный 10" xfId="12"/>
    <cellStyle name="Обычный 10 2" xfId="10"/>
    <cellStyle name="Обычный 2" xfId="1"/>
    <cellStyle name="Обычный 3" xfId="2"/>
    <cellStyle name="Обычный 4" xfId="5"/>
    <cellStyle name="Обычный 5" xfId="3"/>
    <cellStyle name="Обычный 6" xfId="7"/>
    <cellStyle name="Обычный 6 3" xfId="8"/>
    <cellStyle name="Финансовый" xfId="9" builtinId="3"/>
    <cellStyle name="Финансовый 2" xfId="6"/>
    <cellStyle name="Финансовый 2 2" xfId="11"/>
    <cellStyle name="Финансовый 2 3" xfId="13"/>
    <cellStyle name="Финансовый 3" xfId="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6"/>
  <sheetViews>
    <sheetView tabSelected="1" topLeftCell="A106" workbookViewId="0">
      <selection activeCell="B53" sqref="B53"/>
    </sheetView>
  </sheetViews>
  <sheetFormatPr defaultRowHeight="15" x14ac:dyDescent="0.25"/>
  <cols>
    <col min="1" max="1" width="24.5703125" style="4" customWidth="1"/>
    <col min="2" max="2" width="35.28515625" style="4" customWidth="1"/>
    <col min="3" max="3" width="9.140625" style="4"/>
    <col min="4" max="4" width="17.140625" style="194" customWidth="1"/>
    <col min="5" max="5" width="17.85546875" style="4" customWidth="1"/>
    <col min="6" max="6" width="20.5703125" style="4" customWidth="1"/>
    <col min="7" max="7" width="14.140625" style="4" customWidth="1"/>
    <col min="8" max="8" width="12.85546875" style="4" customWidth="1"/>
    <col min="9" max="12" width="9.140625" style="4"/>
    <col min="13" max="13" width="9.140625" style="4" customWidth="1"/>
    <col min="14" max="14" width="9.140625" style="4"/>
    <col min="15" max="15" width="16.85546875" style="4" customWidth="1"/>
    <col min="16" max="16" width="19.7109375" style="4" customWidth="1"/>
    <col min="17" max="17" width="23.7109375" style="4" customWidth="1"/>
    <col min="18" max="19" width="14.7109375" style="4" customWidth="1"/>
    <col min="20" max="20" width="16.28515625" style="4" customWidth="1"/>
    <col min="21" max="21" width="21" style="4" customWidth="1"/>
    <col min="22" max="22" width="16.85546875" style="4" customWidth="1"/>
    <col min="23" max="16384" width="9.140625" style="4"/>
  </cols>
  <sheetData>
    <row r="1" spans="1:22" s="3" customFormat="1" ht="40.5" customHeight="1" x14ac:dyDescent="0.25">
      <c r="A1" s="48" t="s">
        <v>25</v>
      </c>
      <c r="B1" s="49"/>
      <c r="C1" s="49"/>
      <c r="D1" s="49"/>
      <c r="E1" s="49"/>
      <c r="F1" s="49"/>
      <c r="G1" s="49"/>
      <c r="H1" s="49"/>
      <c r="I1" s="49"/>
      <c r="J1" s="49"/>
      <c r="K1" s="49"/>
      <c r="L1" s="49"/>
      <c r="M1" s="49"/>
      <c r="N1" s="49"/>
      <c r="O1" s="49"/>
      <c r="P1" s="49"/>
      <c r="Q1" s="49"/>
      <c r="R1" s="49"/>
      <c r="S1" s="49"/>
      <c r="T1" s="49"/>
      <c r="U1" s="49"/>
      <c r="V1" s="49"/>
    </row>
    <row r="2" spans="1:22" ht="45.75" customHeight="1" x14ac:dyDescent="0.25">
      <c r="A2" s="1" t="s">
        <v>0</v>
      </c>
      <c r="B2" s="1" t="s">
        <v>1</v>
      </c>
      <c r="C2" s="2" t="s">
        <v>2</v>
      </c>
      <c r="D2" s="180" t="s">
        <v>3</v>
      </c>
      <c r="E2" s="1" t="s">
        <v>4</v>
      </c>
      <c r="F2" s="1" t="s">
        <v>20</v>
      </c>
      <c r="G2" s="1" t="s">
        <v>26</v>
      </c>
      <c r="H2" s="1"/>
      <c r="I2" s="1" t="s">
        <v>5</v>
      </c>
      <c r="J2" s="1"/>
      <c r="K2" s="1" t="s">
        <v>6</v>
      </c>
      <c r="L2" s="1"/>
      <c r="M2" s="2" t="s">
        <v>7</v>
      </c>
      <c r="N2" s="2" t="s">
        <v>21</v>
      </c>
      <c r="O2" s="1" t="s">
        <v>8</v>
      </c>
      <c r="P2" s="1" t="s">
        <v>9</v>
      </c>
      <c r="Q2" s="1" t="s">
        <v>10</v>
      </c>
      <c r="R2" s="2" t="s">
        <v>11</v>
      </c>
      <c r="S2" s="50" t="s">
        <v>12</v>
      </c>
      <c r="T2" s="50"/>
      <c r="U2" s="50"/>
      <c r="V2" s="51" t="s">
        <v>13</v>
      </c>
    </row>
    <row r="3" spans="1:22" ht="99.75" x14ac:dyDescent="0.25">
      <c r="A3" s="1"/>
      <c r="B3" s="1"/>
      <c r="C3" s="2"/>
      <c r="D3" s="180"/>
      <c r="E3" s="1"/>
      <c r="F3" s="1"/>
      <c r="G3" s="97" t="s">
        <v>19</v>
      </c>
      <c r="H3" s="97" t="s">
        <v>22</v>
      </c>
      <c r="I3" s="97" t="s">
        <v>23</v>
      </c>
      <c r="J3" s="97" t="s">
        <v>14</v>
      </c>
      <c r="K3" s="97" t="s">
        <v>15</v>
      </c>
      <c r="L3" s="97" t="s">
        <v>16</v>
      </c>
      <c r="M3" s="2"/>
      <c r="N3" s="2"/>
      <c r="O3" s="1"/>
      <c r="P3" s="1"/>
      <c r="Q3" s="1"/>
      <c r="R3" s="2"/>
      <c r="S3" s="102" t="s">
        <v>17</v>
      </c>
      <c r="T3" s="102" t="s">
        <v>18</v>
      </c>
      <c r="U3" s="102" t="s">
        <v>24</v>
      </c>
      <c r="V3" s="51"/>
    </row>
    <row r="4" spans="1:22" x14ac:dyDescent="0.25">
      <c r="A4" s="96">
        <v>1</v>
      </c>
      <c r="B4" s="96">
        <v>2</v>
      </c>
      <c r="C4" s="96">
        <v>3</v>
      </c>
      <c r="D4" s="181">
        <v>4</v>
      </c>
      <c r="E4" s="96">
        <v>5</v>
      </c>
      <c r="F4" s="96">
        <v>6</v>
      </c>
      <c r="G4" s="96">
        <v>7</v>
      </c>
      <c r="H4" s="96">
        <v>8</v>
      </c>
      <c r="I4" s="96">
        <v>9</v>
      </c>
      <c r="J4" s="96">
        <v>10</v>
      </c>
      <c r="K4" s="96">
        <v>11</v>
      </c>
      <c r="L4" s="96">
        <v>12</v>
      </c>
      <c r="M4" s="96">
        <v>13</v>
      </c>
      <c r="N4" s="96">
        <v>14</v>
      </c>
      <c r="O4" s="96">
        <v>15</v>
      </c>
      <c r="P4" s="96">
        <v>16</v>
      </c>
      <c r="Q4" s="96">
        <v>17</v>
      </c>
      <c r="R4" s="96">
        <v>18</v>
      </c>
      <c r="S4" s="96">
        <v>19</v>
      </c>
      <c r="T4" s="96">
        <v>20</v>
      </c>
      <c r="U4" s="96">
        <v>21</v>
      </c>
      <c r="V4" s="96">
        <v>22</v>
      </c>
    </row>
    <row r="5" spans="1:22" x14ac:dyDescent="0.25">
      <c r="A5" s="5" t="s">
        <v>27</v>
      </c>
      <c r="B5" s="6"/>
      <c r="C5" s="6"/>
      <c r="D5" s="6"/>
      <c r="E5" s="6"/>
      <c r="F5" s="6"/>
      <c r="G5" s="6"/>
      <c r="H5" s="6"/>
      <c r="I5" s="6"/>
      <c r="J5" s="6"/>
      <c r="K5" s="6"/>
      <c r="L5" s="6"/>
      <c r="M5" s="6"/>
      <c r="N5" s="6"/>
      <c r="O5" s="6"/>
      <c r="P5" s="6"/>
      <c r="Q5" s="6"/>
      <c r="R5" s="6"/>
      <c r="S5" s="6"/>
      <c r="T5" s="6"/>
      <c r="U5" s="6"/>
      <c r="V5" s="7"/>
    </row>
    <row r="6" spans="1:22" ht="225" x14ac:dyDescent="0.25">
      <c r="A6" s="52" t="s">
        <v>28</v>
      </c>
      <c r="B6" s="52" t="s">
        <v>29</v>
      </c>
      <c r="C6" s="53" t="s">
        <v>30</v>
      </c>
      <c r="D6" s="93">
        <v>3264692.9339999999</v>
      </c>
      <c r="E6" s="53" t="s">
        <v>31</v>
      </c>
      <c r="F6" s="54" t="s">
        <v>32</v>
      </c>
      <c r="G6" s="55">
        <v>547319.6</v>
      </c>
      <c r="H6" s="55">
        <v>509007.2</v>
      </c>
      <c r="I6" s="8"/>
      <c r="J6" s="8"/>
      <c r="K6" s="8"/>
      <c r="L6" s="8"/>
      <c r="M6" s="8"/>
      <c r="N6" s="56" t="s">
        <v>68</v>
      </c>
      <c r="O6" s="54" t="s">
        <v>69</v>
      </c>
      <c r="P6" s="54" t="s">
        <v>70</v>
      </c>
      <c r="Q6" s="56" t="s">
        <v>71</v>
      </c>
      <c r="R6" s="56" t="s">
        <v>72</v>
      </c>
      <c r="S6" s="53" t="s">
        <v>58</v>
      </c>
      <c r="T6" s="19" t="s">
        <v>58</v>
      </c>
      <c r="U6" s="19" t="s">
        <v>59</v>
      </c>
      <c r="V6" s="99"/>
    </row>
    <row r="7" spans="1:22" ht="409.5" x14ac:dyDescent="0.25">
      <c r="A7" s="57" t="s">
        <v>33</v>
      </c>
      <c r="B7" s="57" t="s">
        <v>34</v>
      </c>
      <c r="C7" s="57" t="s">
        <v>35</v>
      </c>
      <c r="D7" s="58">
        <v>2199945.1800000002</v>
      </c>
      <c r="E7" s="57" t="s">
        <v>36</v>
      </c>
      <c r="F7" s="59">
        <v>0</v>
      </c>
      <c r="G7" s="55">
        <v>0</v>
      </c>
      <c r="H7" s="59">
        <v>0</v>
      </c>
      <c r="I7" s="8"/>
      <c r="J7" s="8"/>
      <c r="K7" s="8"/>
      <c r="L7" s="8"/>
      <c r="M7" s="8"/>
      <c r="N7" s="56" t="s">
        <v>68</v>
      </c>
      <c r="O7" s="56" t="s">
        <v>73</v>
      </c>
      <c r="P7" s="54" t="s">
        <v>74</v>
      </c>
      <c r="Q7" s="56" t="s">
        <v>75</v>
      </c>
      <c r="R7" s="56" t="s">
        <v>76</v>
      </c>
      <c r="S7" s="53" t="s">
        <v>58</v>
      </c>
      <c r="T7" s="19" t="s">
        <v>58</v>
      </c>
      <c r="U7" s="19" t="s">
        <v>60</v>
      </c>
      <c r="V7" s="53" t="s">
        <v>154</v>
      </c>
    </row>
    <row r="8" spans="1:22" ht="210" x14ac:dyDescent="0.25">
      <c r="A8" s="52" t="s">
        <v>37</v>
      </c>
      <c r="B8" s="52" t="s">
        <v>38</v>
      </c>
      <c r="C8" s="53" t="s">
        <v>39</v>
      </c>
      <c r="D8" s="93">
        <v>232211.7</v>
      </c>
      <c r="E8" s="53" t="s">
        <v>40</v>
      </c>
      <c r="F8" s="59">
        <v>0</v>
      </c>
      <c r="G8" s="55">
        <v>130370.7</v>
      </c>
      <c r="H8" s="59">
        <v>0</v>
      </c>
      <c r="I8" s="8"/>
      <c r="J8" s="8"/>
      <c r="K8" s="8"/>
      <c r="L8" s="8"/>
      <c r="M8" s="8"/>
      <c r="N8" s="56" t="s">
        <v>68</v>
      </c>
      <c r="O8" s="56" t="s">
        <v>77</v>
      </c>
      <c r="P8" s="52" t="s">
        <v>78</v>
      </c>
      <c r="Q8" s="56" t="s">
        <v>79</v>
      </c>
      <c r="R8" s="56" t="s">
        <v>80</v>
      </c>
      <c r="S8" s="53" t="s">
        <v>58</v>
      </c>
      <c r="T8" s="19" t="s">
        <v>58</v>
      </c>
      <c r="U8" s="19" t="s">
        <v>61</v>
      </c>
      <c r="V8" s="56"/>
    </row>
    <row r="9" spans="1:22" ht="180" x14ac:dyDescent="0.25">
      <c r="A9" s="19" t="s">
        <v>41</v>
      </c>
      <c r="B9" s="53" t="s">
        <v>42</v>
      </c>
      <c r="C9" s="19" t="s">
        <v>43</v>
      </c>
      <c r="D9" s="93">
        <v>730142.6</v>
      </c>
      <c r="E9" s="19" t="s">
        <v>44</v>
      </c>
      <c r="F9" s="60" t="s">
        <v>45</v>
      </c>
      <c r="G9" s="61">
        <v>106132.81977</v>
      </c>
      <c r="H9" s="61">
        <f>80264.83169+4198.53834</f>
        <v>84463.370030000005</v>
      </c>
      <c r="I9" s="8"/>
      <c r="J9" s="8"/>
      <c r="K9" s="8"/>
      <c r="L9" s="8"/>
      <c r="M9" s="8"/>
      <c r="N9" s="56" t="s">
        <v>68</v>
      </c>
      <c r="O9" s="19" t="s">
        <v>81</v>
      </c>
      <c r="P9" s="19" t="s">
        <v>82</v>
      </c>
      <c r="Q9" s="56" t="s">
        <v>79</v>
      </c>
      <c r="R9" s="19" t="s">
        <v>83</v>
      </c>
      <c r="S9" s="19" t="s">
        <v>58</v>
      </c>
      <c r="T9" s="19" t="s">
        <v>58</v>
      </c>
      <c r="U9" s="53" t="s">
        <v>62</v>
      </c>
      <c r="V9" s="62" t="s">
        <v>155</v>
      </c>
    </row>
    <row r="10" spans="1:22" ht="165" x14ac:dyDescent="0.25">
      <c r="A10" s="53" t="s">
        <v>46</v>
      </c>
      <c r="B10" s="19" t="s">
        <v>47</v>
      </c>
      <c r="C10" s="19" t="s">
        <v>48</v>
      </c>
      <c r="D10" s="93">
        <v>180075.7</v>
      </c>
      <c r="E10" s="53" t="s">
        <v>49</v>
      </c>
      <c r="F10" s="59">
        <v>0</v>
      </c>
      <c r="G10" s="55">
        <v>12786.00749</v>
      </c>
      <c r="H10" s="59">
        <v>0</v>
      </c>
      <c r="I10" s="8"/>
      <c r="J10" s="8"/>
      <c r="K10" s="8"/>
      <c r="L10" s="8"/>
      <c r="M10" s="8"/>
      <c r="N10" s="56" t="s">
        <v>68</v>
      </c>
      <c r="O10" s="19" t="s">
        <v>84</v>
      </c>
      <c r="P10" s="53" t="s">
        <v>85</v>
      </c>
      <c r="Q10" s="56" t="s">
        <v>79</v>
      </c>
      <c r="R10" s="19" t="s">
        <v>86</v>
      </c>
      <c r="S10" s="19" t="s">
        <v>58</v>
      </c>
      <c r="T10" s="19" t="s">
        <v>58</v>
      </c>
      <c r="U10" s="19" t="s">
        <v>63</v>
      </c>
      <c r="V10" s="44"/>
    </row>
    <row r="11" spans="1:22" ht="210" x14ac:dyDescent="0.25">
      <c r="A11" s="53" t="s">
        <v>97</v>
      </c>
      <c r="B11" s="19" t="s">
        <v>50</v>
      </c>
      <c r="C11" s="19" t="s">
        <v>51</v>
      </c>
      <c r="D11" s="93">
        <f>195855.67662+387.41108+3779.99999+590+590+588+334.21284+446.82495+77.664+25.964</f>
        <v>202675.75348000001</v>
      </c>
      <c r="E11" s="53" t="s">
        <v>49</v>
      </c>
      <c r="F11" s="59">
        <v>0</v>
      </c>
      <c r="G11" s="55">
        <f>23065.2+45.97508</f>
        <v>23111.175080000001</v>
      </c>
      <c r="H11" s="59">
        <v>0</v>
      </c>
      <c r="I11" s="8"/>
      <c r="J11" s="8"/>
      <c r="K11" s="8"/>
      <c r="L11" s="8"/>
      <c r="M11" s="8"/>
      <c r="N11" s="56" t="s">
        <v>68</v>
      </c>
      <c r="O11" s="53" t="s">
        <v>87</v>
      </c>
      <c r="P11" s="53" t="s">
        <v>88</v>
      </c>
      <c r="Q11" s="56" t="s">
        <v>79</v>
      </c>
      <c r="R11" s="19" t="s">
        <v>89</v>
      </c>
      <c r="S11" s="19" t="s">
        <v>58</v>
      </c>
      <c r="T11" s="19" t="s">
        <v>58</v>
      </c>
      <c r="U11" s="53" t="s">
        <v>64</v>
      </c>
      <c r="V11" s="62" t="s">
        <v>156</v>
      </c>
    </row>
    <row r="12" spans="1:22" ht="210" x14ac:dyDescent="0.25">
      <c r="A12" s="53" t="s">
        <v>52</v>
      </c>
      <c r="B12" s="19" t="s">
        <v>53</v>
      </c>
      <c r="C12" s="19" t="s">
        <v>39</v>
      </c>
      <c r="D12" s="93">
        <v>355125.4</v>
      </c>
      <c r="E12" s="53" t="s">
        <v>44</v>
      </c>
      <c r="F12" s="19" t="s">
        <v>54</v>
      </c>
      <c r="G12" s="55">
        <v>188241.38045</v>
      </c>
      <c r="H12" s="55">
        <v>133009.70000000001</v>
      </c>
      <c r="I12" s="8"/>
      <c r="J12" s="8"/>
      <c r="K12" s="8"/>
      <c r="L12" s="8"/>
      <c r="M12" s="8"/>
      <c r="N12" s="56" t="s">
        <v>68</v>
      </c>
      <c r="O12" s="53" t="s">
        <v>90</v>
      </c>
      <c r="P12" s="53" t="s">
        <v>91</v>
      </c>
      <c r="Q12" s="56" t="s">
        <v>79</v>
      </c>
      <c r="R12" s="56" t="s">
        <v>80</v>
      </c>
      <c r="S12" s="19" t="s">
        <v>58</v>
      </c>
      <c r="T12" s="19" t="s">
        <v>58</v>
      </c>
      <c r="U12" s="53" t="s">
        <v>65</v>
      </c>
      <c r="V12" s="44"/>
    </row>
    <row r="13" spans="1:22" ht="150" x14ac:dyDescent="0.25">
      <c r="A13" s="53" t="s">
        <v>55</v>
      </c>
      <c r="B13" s="19" t="s">
        <v>47</v>
      </c>
      <c r="C13" s="19" t="s">
        <v>48</v>
      </c>
      <c r="D13" s="93">
        <v>232296.2</v>
      </c>
      <c r="E13" s="53" t="s">
        <v>49</v>
      </c>
      <c r="F13" s="59">
        <v>0</v>
      </c>
      <c r="G13" s="59">
        <v>0</v>
      </c>
      <c r="H13" s="59">
        <v>0</v>
      </c>
      <c r="I13" s="8"/>
      <c r="J13" s="8"/>
      <c r="K13" s="8"/>
      <c r="L13" s="8"/>
      <c r="M13" s="8"/>
      <c r="N13" s="56" t="s">
        <v>68</v>
      </c>
      <c r="O13" s="53" t="s">
        <v>92</v>
      </c>
      <c r="P13" s="53" t="s">
        <v>93</v>
      </c>
      <c r="Q13" s="56" t="s">
        <v>79</v>
      </c>
      <c r="R13" s="19" t="s">
        <v>89</v>
      </c>
      <c r="S13" s="19" t="s">
        <v>58</v>
      </c>
      <c r="T13" s="19" t="s">
        <v>58</v>
      </c>
      <c r="U13" s="53" t="s">
        <v>66</v>
      </c>
      <c r="V13" s="44"/>
    </row>
    <row r="14" spans="1:22" ht="165" x14ac:dyDescent="0.25">
      <c r="A14" s="53" t="s">
        <v>56</v>
      </c>
      <c r="B14" s="19" t="s">
        <v>57</v>
      </c>
      <c r="C14" s="19" t="s">
        <v>48</v>
      </c>
      <c r="D14" s="93">
        <v>284101.7</v>
      </c>
      <c r="E14" s="53" t="s">
        <v>44</v>
      </c>
      <c r="F14" s="59">
        <v>0</v>
      </c>
      <c r="G14" s="55">
        <v>42364.3</v>
      </c>
      <c r="H14" s="59">
        <v>0</v>
      </c>
      <c r="I14" s="8"/>
      <c r="J14" s="8"/>
      <c r="K14" s="8"/>
      <c r="L14" s="8"/>
      <c r="M14" s="8"/>
      <c r="N14" s="56" t="s">
        <v>68</v>
      </c>
      <c r="O14" s="53" t="s">
        <v>94</v>
      </c>
      <c r="P14" s="53" t="s">
        <v>95</v>
      </c>
      <c r="Q14" s="56" t="s">
        <v>79</v>
      </c>
      <c r="R14" s="19" t="s">
        <v>96</v>
      </c>
      <c r="S14" s="19"/>
      <c r="T14" s="19"/>
      <c r="U14" s="53" t="s">
        <v>67</v>
      </c>
      <c r="V14" s="44"/>
    </row>
    <row r="15" spans="1:22" x14ac:dyDescent="0.25">
      <c r="A15" s="5" t="s">
        <v>98</v>
      </c>
      <c r="B15" s="6"/>
      <c r="C15" s="6"/>
      <c r="D15" s="6"/>
      <c r="E15" s="6"/>
      <c r="F15" s="6"/>
      <c r="G15" s="6"/>
      <c r="H15" s="6"/>
      <c r="I15" s="6"/>
      <c r="J15" s="6"/>
      <c r="K15" s="6"/>
      <c r="L15" s="6"/>
      <c r="M15" s="6"/>
      <c r="N15" s="6"/>
      <c r="O15" s="6"/>
      <c r="P15" s="6"/>
      <c r="Q15" s="6"/>
      <c r="R15" s="6"/>
      <c r="S15" s="6"/>
      <c r="T15" s="6"/>
      <c r="U15" s="6"/>
      <c r="V15" s="7"/>
    </row>
    <row r="16" spans="1:22" x14ac:dyDescent="0.25">
      <c r="A16" s="9" t="s">
        <v>99</v>
      </c>
      <c r="B16" s="9" t="s">
        <v>100</v>
      </c>
      <c r="C16" s="10" t="s">
        <v>30</v>
      </c>
      <c r="D16" s="182">
        <v>3337271.6</v>
      </c>
      <c r="E16" s="11" t="s">
        <v>19</v>
      </c>
      <c r="F16" s="12">
        <f>SUM(F17:F20)</f>
        <v>3157729.06</v>
      </c>
      <c r="G16" s="12">
        <f>SUM(G17:G20)</f>
        <v>1342785.8399999999</v>
      </c>
      <c r="H16" s="12">
        <f>SUM(H17:H20)</f>
        <v>1342785.8399999999</v>
      </c>
      <c r="I16" s="13" t="s">
        <v>101</v>
      </c>
      <c r="J16" s="13" t="s">
        <v>102</v>
      </c>
      <c r="K16" s="14" t="s">
        <v>103</v>
      </c>
      <c r="L16" s="9" t="s">
        <v>104</v>
      </c>
      <c r="M16" s="15" t="s">
        <v>105</v>
      </c>
      <c r="N16" s="16" t="s">
        <v>106</v>
      </c>
      <c r="O16" s="17" t="s">
        <v>107</v>
      </c>
      <c r="P16" s="17" t="s">
        <v>108</v>
      </c>
      <c r="Q16" s="14" t="s">
        <v>109</v>
      </c>
      <c r="R16" s="16" t="s">
        <v>110</v>
      </c>
      <c r="S16" s="14" t="s">
        <v>111</v>
      </c>
      <c r="T16" s="18">
        <v>27868.7</v>
      </c>
      <c r="U16" s="18" t="s">
        <v>112</v>
      </c>
      <c r="V16" s="18" t="s">
        <v>113</v>
      </c>
    </row>
    <row r="17" spans="1:22" ht="30" x14ac:dyDescent="0.25">
      <c r="A17" s="9"/>
      <c r="B17" s="9"/>
      <c r="C17" s="10"/>
      <c r="D17" s="182"/>
      <c r="E17" s="19" t="s">
        <v>114</v>
      </c>
      <c r="F17" s="20">
        <f>157423.6+221676.3-11083.8</f>
        <v>368016.10000000003</v>
      </c>
      <c r="G17" s="21">
        <v>368016.1</v>
      </c>
      <c r="H17" s="21">
        <v>368016.1</v>
      </c>
      <c r="I17" s="22"/>
      <c r="J17" s="22"/>
      <c r="K17" s="14"/>
      <c r="L17" s="9"/>
      <c r="M17" s="15"/>
      <c r="N17" s="16"/>
      <c r="O17" s="17"/>
      <c r="P17" s="17"/>
      <c r="Q17" s="14"/>
      <c r="R17" s="16"/>
      <c r="S17" s="14"/>
      <c r="T17" s="23"/>
      <c r="U17" s="23"/>
      <c r="V17" s="23"/>
    </row>
    <row r="18" spans="1:22" ht="30" x14ac:dyDescent="0.25">
      <c r="A18" s="9"/>
      <c r="B18" s="9"/>
      <c r="C18" s="10"/>
      <c r="D18" s="182"/>
      <c r="E18" s="19" t="s">
        <v>115</v>
      </c>
      <c r="F18" s="20">
        <f>2173238.56+11083.8</f>
        <v>2184322.36</v>
      </c>
      <c r="G18" s="21">
        <v>840491.1</v>
      </c>
      <c r="H18" s="21">
        <v>840491.1</v>
      </c>
      <c r="I18" s="22"/>
      <c r="J18" s="22"/>
      <c r="K18" s="14"/>
      <c r="L18" s="9"/>
      <c r="M18" s="15"/>
      <c r="N18" s="16"/>
      <c r="O18" s="17"/>
      <c r="P18" s="17"/>
      <c r="Q18" s="14"/>
      <c r="R18" s="16"/>
      <c r="S18" s="14"/>
      <c r="T18" s="23"/>
      <c r="U18" s="23"/>
      <c r="V18" s="23"/>
    </row>
    <row r="19" spans="1:22" ht="30" x14ac:dyDescent="0.25">
      <c r="A19" s="9"/>
      <c r="B19" s="9"/>
      <c r="C19" s="10"/>
      <c r="D19" s="182"/>
      <c r="E19" s="19" t="s">
        <v>116</v>
      </c>
      <c r="F19" s="20">
        <f>283593.37+8.23</f>
        <v>283601.59999999998</v>
      </c>
      <c r="G19" s="21">
        <v>134278.64000000001</v>
      </c>
      <c r="H19" s="21">
        <v>134278.64000000001</v>
      </c>
      <c r="I19" s="22"/>
      <c r="J19" s="22"/>
      <c r="K19" s="14"/>
      <c r="L19" s="9"/>
      <c r="M19" s="15"/>
      <c r="N19" s="16"/>
      <c r="O19" s="17"/>
      <c r="P19" s="17"/>
      <c r="Q19" s="14"/>
      <c r="R19" s="16"/>
      <c r="S19" s="14"/>
      <c r="T19" s="23"/>
      <c r="U19" s="23"/>
      <c r="V19" s="23"/>
    </row>
    <row r="20" spans="1:22" ht="60" x14ac:dyDescent="0.25">
      <c r="A20" s="9"/>
      <c r="B20" s="9"/>
      <c r="C20" s="10"/>
      <c r="D20" s="182"/>
      <c r="E20" s="19" t="s">
        <v>117</v>
      </c>
      <c r="F20" s="20">
        <f>321789</f>
        <v>321789</v>
      </c>
      <c r="G20" s="21">
        <v>0</v>
      </c>
      <c r="H20" s="21">
        <v>0</v>
      </c>
      <c r="I20" s="22"/>
      <c r="J20" s="22"/>
      <c r="K20" s="14"/>
      <c r="L20" s="9"/>
      <c r="M20" s="15"/>
      <c r="N20" s="16"/>
      <c r="O20" s="17"/>
      <c r="P20" s="17"/>
      <c r="Q20" s="14"/>
      <c r="R20" s="16"/>
      <c r="S20" s="14"/>
      <c r="T20" s="24"/>
      <c r="U20" s="24"/>
      <c r="V20" s="24"/>
    </row>
    <row r="21" spans="1:22" x14ac:dyDescent="0.25">
      <c r="A21" s="9" t="s">
        <v>118</v>
      </c>
      <c r="B21" s="9" t="s">
        <v>119</v>
      </c>
      <c r="C21" s="25" t="s">
        <v>120</v>
      </c>
      <c r="D21" s="183">
        <v>371860.1</v>
      </c>
      <c r="E21" s="11" t="s">
        <v>19</v>
      </c>
      <c r="F21" s="26">
        <f>SUM(F22:F25)</f>
        <v>377789.49</v>
      </c>
      <c r="G21" s="12">
        <f>SUM(G22:G25)</f>
        <v>312064.78000000003</v>
      </c>
      <c r="H21" s="12">
        <f>SUM(H22:H25)</f>
        <v>312064.78000000003</v>
      </c>
      <c r="I21" s="27" t="s">
        <v>121</v>
      </c>
      <c r="J21" s="13" t="s">
        <v>122</v>
      </c>
      <c r="K21" s="9" t="s">
        <v>103</v>
      </c>
      <c r="L21" s="27" t="s">
        <v>123</v>
      </c>
      <c r="M21" s="16" t="s">
        <v>124</v>
      </c>
      <c r="N21" s="16" t="s">
        <v>125</v>
      </c>
      <c r="O21" s="28" t="s">
        <v>126</v>
      </c>
      <c r="P21" s="17" t="s">
        <v>108</v>
      </c>
      <c r="Q21" s="14" t="s">
        <v>127</v>
      </c>
      <c r="R21" s="29" t="s">
        <v>128</v>
      </c>
      <c r="S21" s="18" t="s">
        <v>129</v>
      </c>
      <c r="T21" s="18" t="s">
        <v>129</v>
      </c>
      <c r="U21" s="18" t="s">
        <v>130</v>
      </c>
      <c r="V21" s="9" t="s">
        <v>131</v>
      </c>
    </row>
    <row r="22" spans="1:22" ht="30" x14ac:dyDescent="0.25">
      <c r="A22" s="9"/>
      <c r="B22" s="9"/>
      <c r="C22" s="25"/>
      <c r="D22" s="183"/>
      <c r="E22" s="19" t="s">
        <v>114</v>
      </c>
      <c r="F22" s="30">
        <v>0</v>
      </c>
      <c r="G22" s="31">
        <f>H22</f>
        <v>0</v>
      </c>
      <c r="H22" s="31">
        <v>0</v>
      </c>
      <c r="I22" s="27"/>
      <c r="J22" s="13"/>
      <c r="K22" s="9"/>
      <c r="L22" s="27"/>
      <c r="M22" s="15"/>
      <c r="N22" s="16"/>
      <c r="O22" s="28"/>
      <c r="P22" s="17"/>
      <c r="Q22" s="14"/>
      <c r="R22" s="32"/>
      <c r="S22" s="23"/>
      <c r="T22" s="23"/>
      <c r="U22" s="23"/>
      <c r="V22" s="9"/>
    </row>
    <row r="23" spans="1:22" ht="30" x14ac:dyDescent="0.25">
      <c r="A23" s="9"/>
      <c r="B23" s="9"/>
      <c r="C23" s="25"/>
      <c r="D23" s="183"/>
      <c r="E23" s="19" t="s">
        <v>115</v>
      </c>
      <c r="F23" s="33">
        <f>42368.4+63004.8</f>
        <v>105373.20000000001</v>
      </c>
      <c r="G23" s="31">
        <f t="shared" ref="G23:G25" si="0">H23</f>
        <v>105288.22</v>
      </c>
      <c r="H23" s="31">
        <v>105288.22</v>
      </c>
      <c r="I23" s="27"/>
      <c r="J23" s="13"/>
      <c r="K23" s="9"/>
      <c r="L23" s="27"/>
      <c r="M23" s="15"/>
      <c r="N23" s="16"/>
      <c r="O23" s="28"/>
      <c r="P23" s="17"/>
      <c r="Q23" s="14"/>
      <c r="R23" s="32"/>
      <c r="S23" s="23"/>
      <c r="T23" s="23"/>
      <c r="U23" s="23"/>
      <c r="V23" s="9"/>
    </row>
    <row r="24" spans="1:22" ht="30" x14ac:dyDescent="0.25">
      <c r="A24" s="9"/>
      <c r="B24" s="9"/>
      <c r="C24" s="25"/>
      <c r="D24" s="183"/>
      <c r="E24" s="19" t="s">
        <v>116</v>
      </c>
      <c r="F24" s="33">
        <f>4699.5+5615.65+7408.43</f>
        <v>17723.580000000002</v>
      </c>
      <c r="G24" s="31">
        <f t="shared" si="0"/>
        <v>17551.739999999998</v>
      </c>
      <c r="H24" s="31">
        <f>10809.71+4699.5+2042.53</f>
        <v>17551.739999999998</v>
      </c>
      <c r="I24" s="27"/>
      <c r="J24" s="13"/>
      <c r="K24" s="9"/>
      <c r="L24" s="27"/>
      <c r="M24" s="15"/>
      <c r="N24" s="16"/>
      <c r="O24" s="28"/>
      <c r="P24" s="17"/>
      <c r="Q24" s="14"/>
      <c r="R24" s="32"/>
      <c r="S24" s="23"/>
      <c r="T24" s="23"/>
      <c r="U24" s="23"/>
      <c r="V24" s="9"/>
    </row>
    <row r="25" spans="1:22" ht="60" x14ac:dyDescent="0.25">
      <c r="A25" s="9"/>
      <c r="B25" s="9"/>
      <c r="C25" s="25"/>
      <c r="D25" s="183"/>
      <c r="E25" s="19" t="s">
        <v>117</v>
      </c>
      <c r="F25" s="34">
        <f>3800+36752.75+156414+57725.96</f>
        <v>254692.71</v>
      </c>
      <c r="G25" s="31">
        <f t="shared" si="0"/>
        <v>189224.82</v>
      </c>
      <c r="H25" s="31">
        <f>185424.82+3800</f>
        <v>189224.82</v>
      </c>
      <c r="I25" s="27"/>
      <c r="J25" s="13"/>
      <c r="K25" s="9"/>
      <c r="L25" s="27"/>
      <c r="M25" s="15"/>
      <c r="N25" s="16"/>
      <c r="O25" s="28"/>
      <c r="P25" s="17"/>
      <c r="Q25" s="14"/>
      <c r="R25" s="35"/>
      <c r="S25" s="24"/>
      <c r="T25" s="24"/>
      <c r="U25" s="24"/>
      <c r="V25" s="9"/>
    </row>
    <row r="26" spans="1:22" x14ac:dyDescent="0.25">
      <c r="A26" s="9" t="s">
        <v>132</v>
      </c>
      <c r="B26" s="9" t="s">
        <v>133</v>
      </c>
      <c r="C26" s="16" t="s">
        <v>120</v>
      </c>
      <c r="D26" s="184">
        <f>355746.6+4618.43</f>
        <v>360365.02999999997</v>
      </c>
      <c r="E26" s="36" t="s">
        <v>19</v>
      </c>
      <c r="F26" s="12">
        <f>SUM(F27:F30)</f>
        <v>4618.43</v>
      </c>
      <c r="G26" s="12">
        <f>SUM(G27:G30)</f>
        <v>4618.43</v>
      </c>
      <c r="H26" s="12">
        <f>SUM(H27:H30)</f>
        <v>4618.43</v>
      </c>
      <c r="I26" s="37" t="s">
        <v>134</v>
      </c>
      <c r="J26" s="37" t="s">
        <v>135</v>
      </c>
      <c r="K26" s="14" t="s">
        <v>136</v>
      </c>
      <c r="L26" s="14" t="s">
        <v>137</v>
      </c>
      <c r="M26" s="16" t="s">
        <v>124</v>
      </c>
      <c r="N26" s="16" t="s">
        <v>125</v>
      </c>
      <c r="O26" s="28" t="s">
        <v>138</v>
      </c>
      <c r="P26" s="17" t="s">
        <v>108</v>
      </c>
      <c r="Q26" s="14" t="s">
        <v>139</v>
      </c>
      <c r="R26" s="38" t="s">
        <v>140</v>
      </c>
      <c r="S26" s="18" t="s">
        <v>129</v>
      </c>
      <c r="T26" s="18" t="s">
        <v>129</v>
      </c>
      <c r="U26" s="18" t="s">
        <v>141</v>
      </c>
      <c r="V26" s="9" t="s">
        <v>131</v>
      </c>
    </row>
    <row r="27" spans="1:22" ht="30" x14ac:dyDescent="0.25">
      <c r="A27" s="9"/>
      <c r="B27" s="9"/>
      <c r="C27" s="16"/>
      <c r="D27" s="184"/>
      <c r="E27" s="19" t="s">
        <v>114</v>
      </c>
      <c r="F27" s="21">
        <v>0</v>
      </c>
      <c r="G27" s="31">
        <f>H27</f>
        <v>0</v>
      </c>
      <c r="H27" s="31">
        <v>0</v>
      </c>
      <c r="I27" s="37"/>
      <c r="J27" s="37"/>
      <c r="K27" s="14"/>
      <c r="L27" s="14"/>
      <c r="M27" s="15"/>
      <c r="N27" s="16"/>
      <c r="O27" s="28"/>
      <c r="P27" s="17"/>
      <c r="Q27" s="14"/>
      <c r="R27" s="10"/>
      <c r="S27" s="23"/>
      <c r="T27" s="23"/>
      <c r="U27" s="23"/>
      <c r="V27" s="9"/>
    </row>
    <row r="28" spans="1:22" ht="30" x14ac:dyDescent="0.25">
      <c r="A28" s="9"/>
      <c r="B28" s="9"/>
      <c r="C28" s="16"/>
      <c r="D28" s="184"/>
      <c r="E28" s="19" t="s">
        <v>115</v>
      </c>
      <c r="F28" s="21">
        <v>0</v>
      </c>
      <c r="G28" s="31">
        <v>0</v>
      </c>
      <c r="H28" s="31">
        <v>0</v>
      </c>
      <c r="I28" s="37"/>
      <c r="J28" s="37"/>
      <c r="K28" s="14"/>
      <c r="L28" s="14"/>
      <c r="M28" s="15"/>
      <c r="N28" s="16"/>
      <c r="O28" s="28"/>
      <c r="P28" s="17"/>
      <c r="Q28" s="14"/>
      <c r="R28" s="10"/>
      <c r="S28" s="23"/>
      <c r="T28" s="23"/>
      <c r="U28" s="23"/>
      <c r="V28" s="9"/>
    </row>
    <row r="29" spans="1:22" ht="30" x14ac:dyDescent="0.25">
      <c r="A29" s="9"/>
      <c r="B29" s="9"/>
      <c r="C29" s="16"/>
      <c r="D29" s="184"/>
      <c r="E29" s="19" t="s">
        <v>116</v>
      </c>
      <c r="F29" s="21">
        <v>4618.43</v>
      </c>
      <c r="G29" s="31">
        <f>H29</f>
        <v>4618.43</v>
      </c>
      <c r="H29" s="21">
        <v>4618.43</v>
      </c>
      <c r="I29" s="37"/>
      <c r="J29" s="37"/>
      <c r="K29" s="14"/>
      <c r="L29" s="14"/>
      <c r="M29" s="15"/>
      <c r="N29" s="16"/>
      <c r="O29" s="28"/>
      <c r="P29" s="17"/>
      <c r="Q29" s="14"/>
      <c r="R29" s="10"/>
      <c r="S29" s="23"/>
      <c r="T29" s="23"/>
      <c r="U29" s="23"/>
      <c r="V29" s="9"/>
    </row>
    <row r="30" spans="1:22" ht="60" x14ac:dyDescent="0.25">
      <c r="A30" s="9"/>
      <c r="B30" s="9"/>
      <c r="C30" s="16"/>
      <c r="D30" s="184"/>
      <c r="E30" s="19" t="s">
        <v>117</v>
      </c>
      <c r="F30" s="39">
        <v>0</v>
      </c>
      <c r="G30" s="31">
        <v>0</v>
      </c>
      <c r="H30" s="31">
        <v>0</v>
      </c>
      <c r="I30" s="37"/>
      <c r="J30" s="37"/>
      <c r="K30" s="14"/>
      <c r="L30" s="14"/>
      <c r="M30" s="15"/>
      <c r="N30" s="16"/>
      <c r="O30" s="28"/>
      <c r="P30" s="17"/>
      <c r="Q30" s="14"/>
      <c r="R30" s="10"/>
      <c r="S30" s="24"/>
      <c r="T30" s="24"/>
      <c r="U30" s="24"/>
      <c r="V30" s="9"/>
    </row>
    <row r="31" spans="1:22" x14ac:dyDescent="0.25">
      <c r="A31" s="9" t="s">
        <v>142</v>
      </c>
      <c r="B31" s="9" t="s">
        <v>143</v>
      </c>
      <c r="C31" s="16" t="s">
        <v>144</v>
      </c>
      <c r="D31" s="184">
        <v>971639.9</v>
      </c>
      <c r="E31" s="11" t="s">
        <v>19</v>
      </c>
      <c r="F31" s="26">
        <f>SUM(F32:F35)</f>
        <v>23179.59</v>
      </c>
      <c r="G31" s="12">
        <f>SUM(G32:G35)</f>
        <v>19574.900000000001</v>
      </c>
      <c r="H31" s="12">
        <f>SUM(H32:H35)</f>
        <v>19574.900000000001</v>
      </c>
      <c r="I31" s="14" t="s">
        <v>145</v>
      </c>
      <c r="J31" s="9" t="s">
        <v>146</v>
      </c>
      <c r="K31" s="14" t="s">
        <v>147</v>
      </c>
      <c r="L31" s="27" t="s">
        <v>148</v>
      </c>
      <c r="M31" s="16" t="s">
        <v>105</v>
      </c>
      <c r="N31" s="16" t="s">
        <v>125</v>
      </c>
      <c r="O31" s="28" t="s">
        <v>149</v>
      </c>
      <c r="P31" s="17" t="s">
        <v>108</v>
      </c>
      <c r="Q31" s="14" t="s">
        <v>150</v>
      </c>
      <c r="R31" s="16" t="s">
        <v>151</v>
      </c>
      <c r="S31" s="18" t="s">
        <v>129</v>
      </c>
      <c r="T31" s="18" t="s">
        <v>129</v>
      </c>
      <c r="U31" s="40" t="s">
        <v>152</v>
      </c>
      <c r="V31" s="41" t="s">
        <v>153</v>
      </c>
    </row>
    <row r="32" spans="1:22" ht="30" x14ac:dyDescent="0.25">
      <c r="A32" s="9"/>
      <c r="B32" s="9"/>
      <c r="C32" s="16"/>
      <c r="D32" s="184"/>
      <c r="E32" s="19" t="s">
        <v>114</v>
      </c>
      <c r="F32" s="30">
        <v>0</v>
      </c>
      <c r="G32" s="31">
        <f>H32</f>
        <v>0</v>
      </c>
      <c r="H32" s="31">
        <v>0</v>
      </c>
      <c r="I32" s="14"/>
      <c r="J32" s="9"/>
      <c r="K32" s="14"/>
      <c r="L32" s="27"/>
      <c r="M32" s="15"/>
      <c r="N32" s="16"/>
      <c r="O32" s="28"/>
      <c r="P32" s="17"/>
      <c r="Q32" s="14"/>
      <c r="R32" s="15"/>
      <c r="S32" s="23"/>
      <c r="T32" s="23"/>
      <c r="U32" s="23"/>
      <c r="V32" s="42"/>
    </row>
    <row r="33" spans="1:23" ht="30" x14ac:dyDescent="0.25">
      <c r="A33" s="9"/>
      <c r="B33" s="9"/>
      <c r="C33" s="16"/>
      <c r="D33" s="184"/>
      <c r="E33" s="19" t="s">
        <v>115</v>
      </c>
      <c r="F33" s="30">
        <v>0</v>
      </c>
      <c r="G33" s="31">
        <f t="shared" ref="G33:G35" si="1">H33</f>
        <v>0</v>
      </c>
      <c r="H33" s="31">
        <v>0</v>
      </c>
      <c r="I33" s="14"/>
      <c r="J33" s="9"/>
      <c r="K33" s="14"/>
      <c r="L33" s="27"/>
      <c r="M33" s="15"/>
      <c r="N33" s="16"/>
      <c r="O33" s="28"/>
      <c r="P33" s="17"/>
      <c r="Q33" s="14"/>
      <c r="R33" s="15"/>
      <c r="S33" s="23"/>
      <c r="T33" s="23"/>
      <c r="U33" s="23"/>
      <c r="V33" s="42"/>
    </row>
    <row r="34" spans="1:23" ht="30" x14ac:dyDescent="0.25">
      <c r="A34" s="9"/>
      <c r="B34" s="9"/>
      <c r="C34" s="16"/>
      <c r="D34" s="184"/>
      <c r="E34" s="19" t="s">
        <v>116</v>
      </c>
      <c r="F34" s="30">
        <f>22.79+554.18</f>
        <v>576.96999999999991</v>
      </c>
      <c r="G34" s="31">
        <f t="shared" si="1"/>
        <v>0</v>
      </c>
      <c r="H34" s="31">
        <v>0</v>
      </c>
      <c r="I34" s="14"/>
      <c r="J34" s="9"/>
      <c r="K34" s="14"/>
      <c r="L34" s="27"/>
      <c r="M34" s="15"/>
      <c r="N34" s="16"/>
      <c r="O34" s="28"/>
      <c r="P34" s="17"/>
      <c r="Q34" s="14"/>
      <c r="R34" s="15"/>
      <c r="S34" s="23"/>
      <c r="T34" s="23"/>
      <c r="U34" s="23"/>
      <c r="V34" s="42"/>
    </row>
    <row r="35" spans="1:23" ht="60" x14ac:dyDescent="0.25">
      <c r="A35" s="9"/>
      <c r="B35" s="9"/>
      <c r="C35" s="16"/>
      <c r="D35" s="184"/>
      <c r="E35" s="19" t="s">
        <v>117</v>
      </c>
      <c r="F35" s="34">
        <v>22602.62</v>
      </c>
      <c r="G35" s="31">
        <f t="shared" si="1"/>
        <v>19574.900000000001</v>
      </c>
      <c r="H35" s="31">
        <f>19555.52+19.38</f>
        <v>19574.900000000001</v>
      </c>
      <c r="I35" s="14"/>
      <c r="J35" s="9"/>
      <c r="K35" s="14"/>
      <c r="L35" s="27"/>
      <c r="M35" s="15"/>
      <c r="N35" s="16"/>
      <c r="O35" s="28"/>
      <c r="P35" s="17"/>
      <c r="Q35" s="14"/>
      <c r="R35" s="15"/>
      <c r="S35" s="24"/>
      <c r="T35" s="24"/>
      <c r="U35" s="24"/>
      <c r="V35" s="43"/>
    </row>
    <row r="36" spans="1:23" x14ac:dyDescent="0.25">
      <c r="A36" s="5" t="s">
        <v>157</v>
      </c>
      <c r="B36" s="6"/>
      <c r="C36" s="6"/>
      <c r="D36" s="6"/>
      <c r="E36" s="6"/>
      <c r="F36" s="6"/>
      <c r="G36" s="6"/>
      <c r="H36" s="6"/>
      <c r="I36" s="6"/>
      <c r="J36" s="6"/>
      <c r="K36" s="6"/>
      <c r="L36" s="6"/>
      <c r="M36" s="6"/>
      <c r="N36" s="6"/>
      <c r="O36" s="6"/>
      <c r="P36" s="6"/>
      <c r="Q36" s="6"/>
      <c r="R36" s="6"/>
      <c r="S36" s="6"/>
      <c r="T36" s="6"/>
      <c r="U36" s="6"/>
      <c r="V36" s="7"/>
    </row>
    <row r="37" spans="1:23" ht="409.5" x14ac:dyDescent="0.25">
      <c r="A37" s="179" t="s">
        <v>607</v>
      </c>
      <c r="B37" s="179" t="s">
        <v>608</v>
      </c>
      <c r="C37" s="179" t="s">
        <v>30</v>
      </c>
      <c r="D37" s="185" t="s">
        <v>158</v>
      </c>
      <c r="E37" s="179" t="s">
        <v>159</v>
      </c>
      <c r="F37" s="179" t="s">
        <v>606</v>
      </c>
      <c r="G37" s="179">
        <v>80426.399999999994</v>
      </c>
      <c r="H37" s="179">
        <v>72383.8</v>
      </c>
      <c r="I37" s="179">
        <v>2024</v>
      </c>
      <c r="J37" s="179">
        <v>2025</v>
      </c>
      <c r="K37" s="179" t="s">
        <v>160</v>
      </c>
      <c r="L37" s="179" t="s">
        <v>609</v>
      </c>
      <c r="M37" s="179" t="s">
        <v>161</v>
      </c>
      <c r="N37" s="179" t="s">
        <v>162</v>
      </c>
      <c r="O37" s="179" t="s">
        <v>163</v>
      </c>
      <c r="P37" s="179" t="s">
        <v>610</v>
      </c>
      <c r="Q37" s="179" t="s">
        <v>164</v>
      </c>
      <c r="R37" s="179" t="s">
        <v>165</v>
      </c>
      <c r="S37" s="179" t="s">
        <v>166</v>
      </c>
      <c r="T37" s="179"/>
      <c r="U37" s="179"/>
      <c r="V37" s="179"/>
    </row>
    <row r="38" spans="1:23" x14ac:dyDescent="0.25">
      <c r="A38" s="5" t="s">
        <v>167</v>
      </c>
      <c r="B38" s="6"/>
      <c r="C38" s="6"/>
      <c r="D38" s="6"/>
      <c r="E38" s="6"/>
      <c r="F38" s="6"/>
      <c r="G38" s="6"/>
      <c r="H38" s="6"/>
      <c r="I38" s="6"/>
      <c r="J38" s="6"/>
      <c r="K38" s="6"/>
      <c r="L38" s="6"/>
      <c r="M38" s="6"/>
      <c r="N38" s="6"/>
      <c r="O38" s="6"/>
      <c r="P38" s="6"/>
      <c r="Q38" s="6"/>
      <c r="R38" s="6"/>
      <c r="S38" s="6"/>
      <c r="T38" s="6"/>
      <c r="U38" s="6"/>
      <c r="V38" s="7"/>
    </row>
    <row r="39" spans="1:23" ht="409.5" x14ac:dyDescent="0.25">
      <c r="A39" s="45" t="s">
        <v>168</v>
      </c>
      <c r="B39" s="45" t="s">
        <v>169</v>
      </c>
      <c r="C39" s="45" t="s">
        <v>170</v>
      </c>
      <c r="D39" s="47" t="s">
        <v>171</v>
      </c>
      <c r="E39" s="46" t="s">
        <v>172</v>
      </c>
      <c r="F39" s="46">
        <v>0</v>
      </c>
      <c r="G39" s="47">
        <v>7981.8</v>
      </c>
      <c r="H39" s="46">
        <v>0</v>
      </c>
      <c r="I39" s="45" t="s">
        <v>173</v>
      </c>
      <c r="J39" s="45" t="s">
        <v>174</v>
      </c>
      <c r="K39" s="45" t="s">
        <v>175</v>
      </c>
      <c r="L39" s="45" t="s">
        <v>176</v>
      </c>
      <c r="M39" s="45" t="s">
        <v>177</v>
      </c>
      <c r="N39" s="45" t="s">
        <v>167</v>
      </c>
      <c r="O39" s="45" t="s">
        <v>178</v>
      </c>
      <c r="P39" s="46" t="s">
        <v>58</v>
      </c>
      <c r="Q39" s="46" t="s">
        <v>179</v>
      </c>
      <c r="R39" s="46" t="s">
        <v>180</v>
      </c>
      <c r="S39" s="46" t="s">
        <v>181</v>
      </c>
      <c r="T39" s="46" t="s">
        <v>58</v>
      </c>
      <c r="U39" s="46" t="s">
        <v>182</v>
      </c>
      <c r="V39" s="45" t="s">
        <v>183</v>
      </c>
    </row>
    <row r="40" spans="1:23" x14ac:dyDescent="0.25">
      <c r="A40" s="5" t="s">
        <v>190</v>
      </c>
      <c r="B40" s="6"/>
      <c r="C40" s="6"/>
      <c r="D40" s="6"/>
      <c r="E40" s="6"/>
      <c r="F40" s="6"/>
      <c r="G40" s="6"/>
      <c r="H40" s="6"/>
      <c r="I40" s="6"/>
      <c r="J40" s="6"/>
      <c r="K40" s="6"/>
      <c r="L40" s="6"/>
      <c r="M40" s="6"/>
      <c r="N40" s="6"/>
      <c r="O40" s="6"/>
      <c r="P40" s="6"/>
      <c r="Q40" s="6"/>
      <c r="R40" s="6"/>
      <c r="S40" s="6"/>
      <c r="T40" s="6"/>
      <c r="U40" s="6"/>
      <c r="V40" s="6"/>
      <c r="W40" s="7"/>
    </row>
    <row r="41" spans="1:23" ht="409.5" x14ac:dyDescent="0.25">
      <c r="A41" s="63" t="s">
        <v>184</v>
      </c>
      <c r="B41" s="64" t="s">
        <v>185</v>
      </c>
      <c r="C41" s="64" t="s">
        <v>144</v>
      </c>
      <c r="D41" s="20">
        <v>1261579.6417100001</v>
      </c>
      <c r="E41" s="64" t="s">
        <v>186</v>
      </c>
      <c r="F41" s="53">
        <v>0</v>
      </c>
      <c r="G41" s="20">
        <v>825559.60462999996</v>
      </c>
      <c r="H41" s="53">
        <v>0</v>
      </c>
      <c r="I41" s="53">
        <v>2019</v>
      </c>
      <c r="J41" s="19">
        <v>2025</v>
      </c>
      <c r="K41" s="64" t="s">
        <v>187</v>
      </c>
      <c r="L41" s="19" t="s">
        <v>188</v>
      </c>
      <c r="M41" s="64" t="s">
        <v>189</v>
      </c>
      <c r="N41" s="64" t="s">
        <v>190</v>
      </c>
      <c r="O41" s="64" t="s">
        <v>191</v>
      </c>
      <c r="P41" s="64" t="s">
        <v>192</v>
      </c>
      <c r="Q41" s="64" t="s">
        <v>193</v>
      </c>
      <c r="R41" s="65" t="s">
        <v>194</v>
      </c>
      <c r="S41" s="8"/>
      <c r="T41" s="8"/>
      <c r="U41" s="53" t="s">
        <v>195</v>
      </c>
      <c r="V41" s="53"/>
    </row>
    <row r="42" spans="1:23" x14ac:dyDescent="0.25">
      <c r="A42" s="5" t="s">
        <v>202</v>
      </c>
      <c r="B42" s="6"/>
      <c r="C42" s="6"/>
      <c r="D42" s="6"/>
      <c r="E42" s="6"/>
      <c r="F42" s="6"/>
      <c r="G42" s="6"/>
      <c r="H42" s="6"/>
      <c r="I42" s="6"/>
      <c r="J42" s="6"/>
      <c r="K42" s="6"/>
      <c r="L42" s="6"/>
      <c r="M42" s="6"/>
      <c r="N42" s="6"/>
      <c r="O42" s="6"/>
      <c r="P42" s="6"/>
      <c r="Q42" s="6"/>
      <c r="R42" s="6"/>
      <c r="S42" s="6"/>
      <c r="T42" s="6"/>
      <c r="U42" s="6"/>
      <c r="V42" s="7"/>
    </row>
    <row r="43" spans="1:23" ht="210" x14ac:dyDescent="0.25">
      <c r="A43" s="99" t="s">
        <v>196</v>
      </c>
      <c r="B43" s="99" t="s">
        <v>197</v>
      </c>
      <c r="C43" s="99" t="s">
        <v>30</v>
      </c>
      <c r="D43" s="186">
        <v>549051.16799999995</v>
      </c>
      <c r="E43" s="99" t="s">
        <v>198</v>
      </c>
      <c r="F43" s="53">
        <v>430923.5</v>
      </c>
      <c r="G43" s="53">
        <v>549051.16799999995</v>
      </c>
      <c r="H43" s="53">
        <v>430923.5</v>
      </c>
      <c r="I43" s="99">
        <v>2019</v>
      </c>
      <c r="J43" s="99">
        <v>2024</v>
      </c>
      <c r="K43" s="99" t="s">
        <v>199</v>
      </c>
      <c r="L43" s="99" t="s">
        <v>200</v>
      </c>
      <c r="M43" s="99" t="s">
        <v>201</v>
      </c>
      <c r="N43" s="99" t="s">
        <v>202</v>
      </c>
      <c r="O43" s="99" t="s">
        <v>203</v>
      </c>
      <c r="P43" s="99" t="s">
        <v>204</v>
      </c>
      <c r="Q43" s="99" t="s">
        <v>205</v>
      </c>
      <c r="R43" s="99" t="s">
        <v>206</v>
      </c>
      <c r="S43" s="53" t="s">
        <v>58</v>
      </c>
      <c r="T43" s="53" t="s">
        <v>58</v>
      </c>
      <c r="U43" s="99" t="s">
        <v>207</v>
      </c>
      <c r="V43" s="99"/>
    </row>
    <row r="44" spans="1:23" ht="409.5" x14ac:dyDescent="0.25">
      <c r="A44" s="99" t="s">
        <v>208</v>
      </c>
      <c r="B44" s="99" t="s">
        <v>209</v>
      </c>
      <c r="C44" s="99" t="s">
        <v>144</v>
      </c>
      <c r="D44" s="186">
        <v>206580</v>
      </c>
      <c r="E44" s="99" t="s">
        <v>198</v>
      </c>
      <c r="F44" s="53">
        <v>219837.7</v>
      </c>
      <c r="G44" s="53">
        <v>250168</v>
      </c>
      <c r="H44" s="53">
        <v>219837.7</v>
      </c>
      <c r="I44" s="99">
        <v>2022</v>
      </c>
      <c r="J44" s="99">
        <v>2025</v>
      </c>
      <c r="K44" s="99" t="s">
        <v>187</v>
      </c>
      <c r="L44" s="99" t="s">
        <v>210</v>
      </c>
      <c r="M44" s="99" t="s">
        <v>201</v>
      </c>
      <c r="N44" s="99" t="s">
        <v>202</v>
      </c>
      <c r="O44" s="99" t="s">
        <v>211</v>
      </c>
      <c r="P44" s="99" t="s">
        <v>212</v>
      </c>
      <c r="Q44" s="99" t="s">
        <v>213</v>
      </c>
      <c r="R44" s="99" t="s">
        <v>214</v>
      </c>
      <c r="S44" s="99" t="s">
        <v>58</v>
      </c>
      <c r="T44" s="99" t="s">
        <v>58</v>
      </c>
      <c r="U44" s="99" t="s">
        <v>215</v>
      </c>
      <c r="V44" s="99"/>
    </row>
    <row r="45" spans="1:23" x14ac:dyDescent="0.25">
      <c r="A45" s="5" t="s">
        <v>216</v>
      </c>
      <c r="B45" s="6"/>
      <c r="C45" s="6"/>
      <c r="D45" s="6"/>
      <c r="E45" s="6"/>
      <c r="F45" s="6"/>
      <c r="G45" s="6"/>
      <c r="H45" s="6"/>
      <c r="I45" s="6"/>
      <c r="J45" s="6"/>
      <c r="K45" s="6"/>
      <c r="L45" s="6"/>
      <c r="M45" s="6"/>
      <c r="N45" s="6"/>
      <c r="O45" s="6"/>
      <c r="P45" s="6"/>
      <c r="Q45" s="6"/>
      <c r="R45" s="6"/>
      <c r="S45" s="6"/>
      <c r="T45" s="6"/>
      <c r="U45" s="6"/>
      <c r="V45" s="7"/>
    </row>
    <row r="46" spans="1:23" ht="405" x14ac:dyDescent="0.25">
      <c r="A46" s="67" t="s">
        <v>217</v>
      </c>
      <c r="B46" s="67" t="s">
        <v>218</v>
      </c>
      <c r="C46" s="46" t="s">
        <v>219</v>
      </c>
      <c r="D46" s="187">
        <v>616321.14</v>
      </c>
      <c r="E46" s="45" t="s">
        <v>220</v>
      </c>
      <c r="F46" s="68">
        <v>0</v>
      </c>
      <c r="G46" s="69">
        <v>14662.27</v>
      </c>
      <c r="H46" s="68">
        <v>0</v>
      </c>
      <c r="I46" s="68">
        <v>2022</v>
      </c>
      <c r="J46" s="68">
        <v>2027</v>
      </c>
      <c r="K46" s="70" t="s">
        <v>221</v>
      </c>
      <c r="L46" s="46" t="s">
        <v>222</v>
      </c>
      <c r="M46" s="71" t="s">
        <v>223</v>
      </c>
      <c r="N46" s="70" t="s">
        <v>224</v>
      </c>
      <c r="O46" s="67" t="s">
        <v>225</v>
      </c>
      <c r="P46" s="46" t="s">
        <v>226</v>
      </c>
      <c r="Q46" s="67" t="s">
        <v>227</v>
      </c>
      <c r="R46" s="67" t="s">
        <v>228</v>
      </c>
      <c r="S46" s="8"/>
      <c r="T46" s="72"/>
      <c r="U46" s="8"/>
      <c r="V46" s="67"/>
    </row>
    <row r="47" spans="1:23" ht="375" x14ac:dyDescent="0.25">
      <c r="A47" s="67" t="s">
        <v>229</v>
      </c>
      <c r="B47" s="73" t="s">
        <v>230</v>
      </c>
      <c r="C47" s="46" t="s">
        <v>231</v>
      </c>
      <c r="D47" s="188">
        <v>1427270</v>
      </c>
      <c r="E47" s="45" t="s">
        <v>220</v>
      </c>
      <c r="F47" s="68">
        <v>0</v>
      </c>
      <c r="G47" s="74" t="s">
        <v>232</v>
      </c>
      <c r="H47" s="68">
        <v>0</v>
      </c>
      <c r="I47" s="75">
        <v>2023</v>
      </c>
      <c r="J47" s="68">
        <v>2027</v>
      </c>
      <c r="K47" s="70" t="s">
        <v>221</v>
      </c>
      <c r="L47" s="67" t="s">
        <v>233</v>
      </c>
      <c r="M47" s="71" t="s">
        <v>223</v>
      </c>
      <c r="N47" s="70" t="s">
        <v>224</v>
      </c>
      <c r="O47" s="67" t="s">
        <v>225</v>
      </c>
      <c r="P47" s="46" t="s">
        <v>226</v>
      </c>
      <c r="Q47" s="67" t="s">
        <v>227</v>
      </c>
      <c r="R47" s="67"/>
      <c r="S47" s="8"/>
      <c r="T47" s="8"/>
      <c r="U47" s="8"/>
      <c r="V47" s="8"/>
    </row>
    <row r="48" spans="1:23" ht="225" x14ac:dyDescent="0.25">
      <c r="A48" s="67" t="s">
        <v>234</v>
      </c>
      <c r="B48" s="67" t="s">
        <v>235</v>
      </c>
      <c r="C48" s="67" t="s">
        <v>236</v>
      </c>
      <c r="D48" s="76">
        <v>445246</v>
      </c>
      <c r="E48" s="67" t="s">
        <v>237</v>
      </c>
      <c r="F48" s="77">
        <v>74924.84</v>
      </c>
      <c r="G48" s="69">
        <v>102383.25</v>
      </c>
      <c r="H48" s="67" t="s">
        <v>238</v>
      </c>
      <c r="I48" s="68">
        <v>2020</v>
      </c>
      <c r="J48" s="68">
        <v>2033</v>
      </c>
      <c r="K48" s="70" t="s">
        <v>239</v>
      </c>
      <c r="L48" s="45" t="s">
        <v>240</v>
      </c>
      <c r="M48" s="71" t="s">
        <v>241</v>
      </c>
      <c r="N48" s="70" t="s">
        <v>242</v>
      </c>
      <c r="O48" s="45" t="s">
        <v>243</v>
      </c>
      <c r="P48" s="45" t="s">
        <v>244</v>
      </c>
      <c r="Q48" s="67" t="s">
        <v>245</v>
      </c>
      <c r="R48" s="70" t="s">
        <v>246</v>
      </c>
      <c r="S48" s="8"/>
      <c r="T48" s="78"/>
      <c r="U48" s="100" t="s">
        <v>247</v>
      </c>
      <c r="V48" s="8"/>
    </row>
    <row r="49" spans="1:22" x14ac:dyDescent="0.25">
      <c r="A49" s="5" t="s">
        <v>269</v>
      </c>
      <c r="B49" s="6"/>
      <c r="C49" s="6"/>
      <c r="D49" s="6"/>
      <c r="E49" s="6"/>
      <c r="F49" s="6"/>
      <c r="G49" s="6"/>
      <c r="H49" s="6"/>
      <c r="I49" s="6"/>
      <c r="J49" s="6"/>
      <c r="K49" s="6"/>
      <c r="L49" s="6"/>
      <c r="M49" s="6"/>
      <c r="N49" s="6"/>
      <c r="O49" s="6"/>
      <c r="P49" s="6"/>
      <c r="Q49" s="6"/>
      <c r="R49" s="6"/>
      <c r="S49" s="6"/>
      <c r="T49" s="6"/>
      <c r="U49" s="6"/>
      <c r="V49" s="7"/>
    </row>
    <row r="50" spans="1:22" ht="285" x14ac:dyDescent="0.25">
      <c r="A50" s="109" t="s">
        <v>248</v>
      </c>
      <c r="B50" s="45" t="s">
        <v>249</v>
      </c>
      <c r="C50" s="46" t="s">
        <v>105</v>
      </c>
      <c r="D50" s="47" t="s">
        <v>250</v>
      </c>
      <c r="E50" s="46" t="s">
        <v>251</v>
      </c>
      <c r="F50" s="46" t="s">
        <v>58</v>
      </c>
      <c r="G50" s="110">
        <v>183429</v>
      </c>
      <c r="H50" s="46" t="s">
        <v>58</v>
      </c>
      <c r="I50" s="46">
        <v>2022</v>
      </c>
      <c r="J50" s="46">
        <v>2024</v>
      </c>
      <c r="K50" s="46" t="s">
        <v>252</v>
      </c>
      <c r="L50" s="46" t="s">
        <v>253</v>
      </c>
      <c r="M50" s="46" t="s">
        <v>105</v>
      </c>
      <c r="N50" s="46" t="s">
        <v>254</v>
      </c>
      <c r="O50" s="46" t="s">
        <v>255</v>
      </c>
      <c r="P50" s="46" t="s">
        <v>256</v>
      </c>
      <c r="Q50" s="46" t="s">
        <v>257</v>
      </c>
      <c r="R50" s="46" t="s">
        <v>258</v>
      </c>
      <c r="S50" s="111" t="s">
        <v>259</v>
      </c>
      <c r="T50" s="46" t="s">
        <v>58</v>
      </c>
      <c r="U50" s="45" t="s">
        <v>260</v>
      </c>
      <c r="V50" s="46" t="s">
        <v>58</v>
      </c>
    </row>
    <row r="51" spans="1:22" ht="315" x14ac:dyDescent="0.25">
      <c r="A51" s="109" t="s">
        <v>261</v>
      </c>
      <c r="B51" s="45" t="s">
        <v>262</v>
      </c>
      <c r="C51" s="46" t="s">
        <v>105</v>
      </c>
      <c r="D51" s="47">
        <v>310736</v>
      </c>
      <c r="E51" s="46" t="s">
        <v>263</v>
      </c>
      <c r="F51" s="46" t="s">
        <v>58</v>
      </c>
      <c r="G51" s="46" t="s">
        <v>58</v>
      </c>
      <c r="H51" s="46" t="s">
        <v>58</v>
      </c>
      <c r="I51" s="46">
        <v>2023</v>
      </c>
      <c r="J51" s="46">
        <v>2026</v>
      </c>
      <c r="K51" s="46" t="s">
        <v>252</v>
      </c>
      <c r="L51" s="46" t="s">
        <v>264</v>
      </c>
      <c r="M51" s="46" t="s">
        <v>105</v>
      </c>
      <c r="N51" s="46" t="s">
        <v>254</v>
      </c>
      <c r="O51" s="46" t="s">
        <v>265</v>
      </c>
      <c r="P51" s="46" t="s">
        <v>256</v>
      </c>
      <c r="Q51" s="46" t="s">
        <v>257</v>
      </c>
      <c r="R51" s="46" t="s">
        <v>266</v>
      </c>
      <c r="S51" s="111" t="s">
        <v>267</v>
      </c>
      <c r="T51" s="46" t="s">
        <v>58</v>
      </c>
      <c r="U51" s="45" t="s">
        <v>268</v>
      </c>
      <c r="V51" s="46" t="s">
        <v>58</v>
      </c>
    </row>
    <row r="52" spans="1:22" x14ac:dyDescent="0.25">
      <c r="A52" s="5" t="s">
        <v>336</v>
      </c>
      <c r="B52" s="6"/>
      <c r="C52" s="6"/>
      <c r="D52" s="6"/>
      <c r="E52" s="6"/>
      <c r="F52" s="6"/>
      <c r="G52" s="6"/>
      <c r="H52" s="6"/>
      <c r="I52" s="6"/>
      <c r="J52" s="6"/>
      <c r="K52" s="6"/>
      <c r="L52" s="6"/>
      <c r="M52" s="6"/>
      <c r="N52" s="6"/>
      <c r="O52" s="6"/>
      <c r="P52" s="6"/>
      <c r="Q52" s="6"/>
      <c r="R52" s="6"/>
      <c r="S52" s="6"/>
      <c r="T52" s="6"/>
      <c r="U52" s="6"/>
      <c r="V52" s="7"/>
    </row>
    <row r="53" spans="1:22" ht="409.5" x14ac:dyDescent="0.25">
      <c r="A53" s="117" t="s">
        <v>277</v>
      </c>
      <c r="B53" s="117" t="s">
        <v>279</v>
      </c>
      <c r="C53" s="112" t="s">
        <v>177</v>
      </c>
      <c r="D53" s="189">
        <v>1680000</v>
      </c>
      <c r="E53" s="112" t="s">
        <v>280</v>
      </c>
      <c r="F53" s="113" t="s">
        <v>58</v>
      </c>
      <c r="G53" s="118">
        <v>0</v>
      </c>
      <c r="H53" s="113" t="s">
        <v>58</v>
      </c>
      <c r="I53" s="86">
        <v>2024</v>
      </c>
      <c r="J53" s="86">
        <v>2026</v>
      </c>
      <c r="K53" s="86" t="s">
        <v>187</v>
      </c>
      <c r="L53" s="119" t="s">
        <v>281</v>
      </c>
      <c r="M53" s="112" t="s">
        <v>105</v>
      </c>
      <c r="N53" s="112" t="s">
        <v>271</v>
      </c>
      <c r="O53" s="117" t="s">
        <v>278</v>
      </c>
      <c r="P53" s="86" t="s">
        <v>272</v>
      </c>
      <c r="Q53" s="112" t="s">
        <v>273</v>
      </c>
      <c r="R53" s="112" t="s">
        <v>282</v>
      </c>
      <c r="S53" s="116"/>
      <c r="T53" s="116"/>
      <c r="U53" s="116"/>
      <c r="V53" s="116"/>
    </row>
    <row r="54" spans="1:22" ht="195" x14ac:dyDescent="0.25">
      <c r="A54" s="117" t="s">
        <v>285</v>
      </c>
      <c r="B54" s="117" t="s">
        <v>286</v>
      </c>
      <c r="C54" s="112" t="s">
        <v>177</v>
      </c>
      <c r="D54" s="120">
        <v>160990</v>
      </c>
      <c r="E54" s="112" t="s">
        <v>283</v>
      </c>
      <c r="F54" s="114">
        <v>93925.561400000006</v>
      </c>
      <c r="G54" s="114">
        <v>99465.118300000002</v>
      </c>
      <c r="H54" s="114">
        <v>93925.561400000006</v>
      </c>
      <c r="I54" s="86">
        <v>2023</v>
      </c>
      <c r="J54" s="86">
        <v>2025</v>
      </c>
      <c r="K54" s="86" t="s">
        <v>187</v>
      </c>
      <c r="L54" s="119" t="s">
        <v>287</v>
      </c>
      <c r="M54" s="112" t="s">
        <v>124</v>
      </c>
      <c r="N54" s="112" t="s">
        <v>271</v>
      </c>
      <c r="O54" s="112" t="s">
        <v>288</v>
      </c>
      <c r="P54" s="86" t="s">
        <v>276</v>
      </c>
      <c r="Q54" s="112" t="s">
        <v>289</v>
      </c>
      <c r="R54" s="112" t="s">
        <v>290</v>
      </c>
      <c r="S54" s="116"/>
      <c r="T54" s="116"/>
      <c r="U54" s="116"/>
      <c r="V54" s="116"/>
    </row>
    <row r="55" spans="1:22" ht="345" x14ac:dyDescent="0.25">
      <c r="A55" s="112" t="s">
        <v>291</v>
      </c>
      <c r="B55" s="115"/>
      <c r="C55" s="115"/>
      <c r="D55" s="189">
        <v>119921.319</v>
      </c>
      <c r="E55" s="115"/>
      <c r="F55" s="113"/>
      <c r="G55" s="118">
        <v>0</v>
      </c>
      <c r="H55" s="113" t="s">
        <v>58</v>
      </c>
      <c r="I55" s="86">
        <v>2024</v>
      </c>
      <c r="J55" s="86">
        <v>2025</v>
      </c>
      <c r="K55" s="86" t="s">
        <v>187</v>
      </c>
      <c r="L55" s="119" t="s">
        <v>292</v>
      </c>
      <c r="M55" s="112" t="s">
        <v>274</v>
      </c>
      <c r="N55" s="115" t="s">
        <v>271</v>
      </c>
      <c r="O55" s="115"/>
      <c r="P55" s="86"/>
      <c r="Q55" s="115"/>
      <c r="R55" s="115"/>
      <c r="S55" s="116"/>
      <c r="T55" s="116"/>
      <c r="U55" s="116"/>
      <c r="V55" s="116"/>
    </row>
    <row r="56" spans="1:22" ht="330" x14ac:dyDescent="0.25">
      <c r="A56" s="117" t="s">
        <v>293</v>
      </c>
      <c r="B56" s="117" t="s">
        <v>294</v>
      </c>
      <c r="C56" s="112" t="s">
        <v>177</v>
      </c>
      <c r="D56" s="189">
        <v>1129223</v>
      </c>
      <c r="E56" s="112" t="s">
        <v>270</v>
      </c>
      <c r="F56" s="113" t="s">
        <v>58</v>
      </c>
      <c r="G56" s="114">
        <v>7500</v>
      </c>
      <c r="H56" s="113" t="s">
        <v>58</v>
      </c>
      <c r="I56" s="86">
        <v>2024</v>
      </c>
      <c r="J56" s="86">
        <v>2026</v>
      </c>
      <c r="K56" s="86" t="s">
        <v>187</v>
      </c>
      <c r="L56" s="86" t="s">
        <v>295</v>
      </c>
      <c r="M56" s="112" t="s">
        <v>274</v>
      </c>
      <c r="N56" s="112" t="s">
        <v>271</v>
      </c>
      <c r="O56" s="112" t="s">
        <v>284</v>
      </c>
      <c r="P56" s="86" t="s">
        <v>275</v>
      </c>
      <c r="Q56" s="112" t="s">
        <v>289</v>
      </c>
      <c r="R56" s="112" t="s">
        <v>296</v>
      </c>
      <c r="S56" s="116"/>
      <c r="T56" s="116"/>
      <c r="U56" s="116"/>
      <c r="V56" s="116"/>
    </row>
    <row r="57" spans="1:22" ht="409.5" x14ac:dyDescent="0.25">
      <c r="A57" s="117" t="s">
        <v>297</v>
      </c>
      <c r="B57" s="117" t="s">
        <v>298</v>
      </c>
      <c r="C57" s="112" t="s">
        <v>177</v>
      </c>
      <c r="D57" s="120">
        <v>2301300</v>
      </c>
      <c r="E57" s="112" t="s">
        <v>299</v>
      </c>
      <c r="F57" s="114">
        <v>372139.8</v>
      </c>
      <c r="G57" s="114">
        <v>784010</v>
      </c>
      <c r="H57" s="114">
        <v>353532.81426999997</v>
      </c>
      <c r="I57" s="86">
        <v>2022</v>
      </c>
      <c r="J57" s="86">
        <v>2025</v>
      </c>
      <c r="K57" s="86" t="s">
        <v>187</v>
      </c>
      <c r="L57" s="119" t="s">
        <v>300</v>
      </c>
      <c r="M57" s="112" t="s">
        <v>274</v>
      </c>
      <c r="N57" s="112" t="s">
        <v>271</v>
      </c>
      <c r="O57" s="112" t="s">
        <v>301</v>
      </c>
      <c r="P57" s="112" t="s">
        <v>275</v>
      </c>
      <c r="Q57" s="112" t="s">
        <v>289</v>
      </c>
      <c r="R57" s="112" t="s">
        <v>302</v>
      </c>
      <c r="S57" s="116"/>
      <c r="T57" s="116"/>
      <c r="U57" s="116"/>
      <c r="V57" s="116"/>
    </row>
    <row r="58" spans="1:22" ht="120" x14ac:dyDescent="0.25">
      <c r="A58" s="123" t="s">
        <v>303</v>
      </c>
      <c r="B58" s="123" t="s">
        <v>304</v>
      </c>
      <c r="C58" s="57" t="s">
        <v>305</v>
      </c>
      <c r="D58" s="190">
        <v>135559.322028</v>
      </c>
      <c r="E58" s="121" t="s">
        <v>306</v>
      </c>
      <c r="F58" s="124">
        <v>0</v>
      </c>
      <c r="G58" s="125">
        <v>32212.953409999998</v>
      </c>
      <c r="H58" s="124">
        <v>0</v>
      </c>
      <c r="I58" s="126">
        <v>2015</v>
      </c>
      <c r="J58" s="127">
        <v>2028</v>
      </c>
      <c r="K58" s="57" t="s">
        <v>307</v>
      </c>
      <c r="L58" s="57" t="s">
        <v>308</v>
      </c>
      <c r="M58" s="57" t="s">
        <v>189</v>
      </c>
      <c r="N58" s="57" t="s">
        <v>309</v>
      </c>
      <c r="O58" s="123" t="s">
        <v>309</v>
      </c>
      <c r="P58" s="128" t="s">
        <v>310</v>
      </c>
      <c r="Q58" s="128" t="s">
        <v>311</v>
      </c>
      <c r="R58" s="105"/>
      <c r="S58" s="105"/>
      <c r="T58" s="105"/>
      <c r="U58" s="105"/>
      <c r="V58" s="105"/>
    </row>
    <row r="59" spans="1:22" ht="255" x14ac:dyDescent="0.25">
      <c r="A59" s="123" t="s">
        <v>312</v>
      </c>
      <c r="B59" s="123" t="s">
        <v>313</v>
      </c>
      <c r="C59" s="57" t="s">
        <v>305</v>
      </c>
      <c r="D59" s="190">
        <v>257031.99747999996</v>
      </c>
      <c r="E59" s="121" t="s">
        <v>306</v>
      </c>
      <c r="F59" s="124">
        <v>0</v>
      </c>
      <c r="G59" s="129">
        <v>214328.06797</v>
      </c>
      <c r="H59" s="124">
        <v>0</v>
      </c>
      <c r="I59" s="126">
        <v>2015</v>
      </c>
      <c r="J59" s="127">
        <v>2028</v>
      </c>
      <c r="K59" s="57" t="s">
        <v>314</v>
      </c>
      <c r="L59" s="57" t="s">
        <v>315</v>
      </c>
      <c r="M59" s="57" t="s">
        <v>189</v>
      </c>
      <c r="N59" s="57" t="s">
        <v>309</v>
      </c>
      <c r="O59" s="123" t="s">
        <v>309</v>
      </c>
      <c r="P59" s="130"/>
      <c r="Q59" s="130"/>
      <c r="R59" s="105"/>
      <c r="S59" s="105"/>
      <c r="T59" s="105"/>
      <c r="U59" s="105"/>
      <c r="V59" s="105"/>
    </row>
    <row r="60" spans="1:22" ht="240" x14ac:dyDescent="0.25">
      <c r="A60" s="115" t="s">
        <v>317</v>
      </c>
      <c r="B60" s="115" t="s">
        <v>317</v>
      </c>
      <c r="C60" s="57" t="s">
        <v>305</v>
      </c>
      <c r="D60" s="190">
        <v>249591.99323999998</v>
      </c>
      <c r="E60" s="121" t="s">
        <v>306</v>
      </c>
      <c r="F60" s="124">
        <v>0</v>
      </c>
      <c r="G60" s="125">
        <v>25313.920839999999</v>
      </c>
      <c r="H60" s="124">
        <v>0</v>
      </c>
      <c r="I60" s="126">
        <v>2011</v>
      </c>
      <c r="J60" s="127">
        <v>2028</v>
      </c>
      <c r="K60" s="84" t="s">
        <v>316</v>
      </c>
      <c r="L60" s="86" t="s">
        <v>318</v>
      </c>
      <c r="M60" s="86" t="s">
        <v>319</v>
      </c>
      <c r="N60" s="85" t="s">
        <v>309</v>
      </c>
      <c r="O60" s="123" t="s">
        <v>309</v>
      </c>
      <c r="P60" s="132"/>
      <c r="Q60" s="131"/>
      <c r="R60" s="105"/>
      <c r="S60" s="105"/>
      <c r="T60" s="105"/>
      <c r="U60" s="105"/>
      <c r="V60" s="105"/>
    </row>
    <row r="61" spans="1:22" ht="240" x14ac:dyDescent="0.25">
      <c r="A61" s="115" t="s">
        <v>320</v>
      </c>
      <c r="B61" s="115" t="s">
        <v>320</v>
      </c>
      <c r="C61" s="57" t="s">
        <v>305</v>
      </c>
      <c r="D61" s="190">
        <v>112177.1</v>
      </c>
      <c r="E61" s="121" t="s">
        <v>306</v>
      </c>
      <c r="F61" s="124">
        <v>0</v>
      </c>
      <c r="G61" s="125">
        <v>60859.646930000003</v>
      </c>
      <c r="H61" s="124">
        <v>0</v>
      </c>
      <c r="I61" s="126">
        <v>2017</v>
      </c>
      <c r="J61" s="127">
        <v>2028</v>
      </c>
      <c r="K61" s="84" t="s">
        <v>316</v>
      </c>
      <c r="L61" s="57" t="s">
        <v>321</v>
      </c>
      <c r="M61" s="86" t="s">
        <v>319</v>
      </c>
      <c r="N61" s="85" t="s">
        <v>309</v>
      </c>
      <c r="O61" s="123" t="s">
        <v>309</v>
      </c>
      <c r="P61" s="132"/>
      <c r="Q61" s="131"/>
      <c r="R61" s="105"/>
      <c r="S61" s="105"/>
      <c r="T61" s="105"/>
      <c r="U61" s="105"/>
      <c r="V61" s="105"/>
    </row>
    <row r="62" spans="1:22" ht="240" x14ac:dyDescent="0.25">
      <c r="A62" s="115" t="s">
        <v>322</v>
      </c>
      <c r="B62" s="115" t="s">
        <v>322</v>
      </c>
      <c r="C62" s="57" t="s">
        <v>305</v>
      </c>
      <c r="D62" s="190">
        <v>204401.52202799998</v>
      </c>
      <c r="E62" s="121" t="s">
        <v>306</v>
      </c>
      <c r="F62" s="124">
        <v>0</v>
      </c>
      <c r="G62" s="125">
        <v>102878.41064</v>
      </c>
      <c r="H62" s="124">
        <v>0</v>
      </c>
      <c r="I62" s="134">
        <v>2016</v>
      </c>
      <c r="J62" s="135">
        <v>2028</v>
      </c>
      <c r="K62" s="86" t="s">
        <v>177</v>
      </c>
      <c r="L62" s="86" t="s">
        <v>323</v>
      </c>
      <c r="M62" s="86" t="s">
        <v>319</v>
      </c>
      <c r="N62" s="57" t="s">
        <v>309</v>
      </c>
      <c r="O62" s="123" t="s">
        <v>309</v>
      </c>
      <c r="P62" s="132"/>
      <c r="Q62" s="131"/>
      <c r="R62" s="105"/>
      <c r="S62" s="105"/>
      <c r="T62" s="105"/>
      <c r="U62" s="105"/>
      <c r="V62" s="105"/>
    </row>
    <row r="63" spans="1:22" ht="240" x14ac:dyDescent="0.25">
      <c r="A63" s="115" t="s">
        <v>324</v>
      </c>
      <c r="B63" s="115" t="s">
        <v>324</v>
      </c>
      <c r="C63" s="57" t="s">
        <v>305</v>
      </c>
      <c r="D63" s="190">
        <v>154667.64346799999</v>
      </c>
      <c r="E63" s="121" t="s">
        <v>306</v>
      </c>
      <c r="F63" s="124">
        <v>0</v>
      </c>
      <c r="G63" s="125">
        <v>104838.73399000001</v>
      </c>
      <c r="H63" s="133">
        <v>0</v>
      </c>
      <c r="I63" s="126">
        <v>2023</v>
      </c>
      <c r="J63" s="127">
        <v>2027</v>
      </c>
      <c r="K63" s="84" t="s">
        <v>177</v>
      </c>
      <c r="L63" s="86" t="s">
        <v>325</v>
      </c>
      <c r="M63" s="86" t="s">
        <v>319</v>
      </c>
      <c r="N63" s="85" t="s">
        <v>309</v>
      </c>
      <c r="O63" s="85" t="s">
        <v>309</v>
      </c>
      <c r="P63" s="85"/>
      <c r="Q63" s="57"/>
      <c r="R63" s="105"/>
      <c r="S63" s="105"/>
      <c r="T63" s="105"/>
      <c r="U63" s="105"/>
      <c r="V63" s="105"/>
    </row>
    <row r="64" spans="1:22" ht="180" x14ac:dyDescent="0.25">
      <c r="A64" s="57" t="s">
        <v>332</v>
      </c>
      <c r="B64" s="57"/>
      <c r="C64" s="57" t="s">
        <v>305</v>
      </c>
      <c r="D64" s="122">
        <v>175133.43</v>
      </c>
      <c r="E64" s="57" t="s">
        <v>326</v>
      </c>
      <c r="F64" s="57" t="s">
        <v>58</v>
      </c>
      <c r="G64" s="136">
        <v>75326.644010000004</v>
      </c>
      <c r="H64" s="57" t="s">
        <v>58</v>
      </c>
      <c r="I64" s="57">
        <v>2023</v>
      </c>
      <c r="J64" s="57">
        <v>2025</v>
      </c>
      <c r="K64" s="57" t="s">
        <v>331</v>
      </c>
      <c r="L64" s="57" t="s">
        <v>333</v>
      </c>
      <c r="M64" s="57" t="s">
        <v>327</v>
      </c>
      <c r="N64" s="57" t="s">
        <v>309</v>
      </c>
      <c r="O64" s="57" t="s">
        <v>334</v>
      </c>
      <c r="P64" s="57" t="s">
        <v>328</v>
      </c>
      <c r="Q64" s="57" t="s">
        <v>329</v>
      </c>
      <c r="R64" s="57" t="s">
        <v>330</v>
      </c>
      <c r="S64" s="57" t="s">
        <v>58</v>
      </c>
      <c r="T64" s="57" t="s">
        <v>58</v>
      </c>
      <c r="U64" s="57" t="s">
        <v>335</v>
      </c>
      <c r="V64" s="57"/>
    </row>
    <row r="65" spans="1:22" x14ac:dyDescent="0.25">
      <c r="A65" s="80" t="s">
        <v>387</v>
      </c>
      <c r="B65" s="79"/>
      <c r="C65" s="79"/>
      <c r="D65" s="79"/>
      <c r="E65" s="79"/>
      <c r="F65" s="79"/>
      <c r="G65" s="79"/>
      <c r="H65" s="79"/>
      <c r="I65" s="79"/>
      <c r="J65" s="79"/>
      <c r="K65" s="79"/>
      <c r="L65" s="79"/>
      <c r="M65" s="79"/>
      <c r="N65" s="79"/>
      <c r="O65" s="79"/>
      <c r="P65" s="79"/>
      <c r="Q65" s="79"/>
      <c r="R65" s="79"/>
      <c r="S65" s="79"/>
      <c r="T65" s="79"/>
      <c r="U65" s="79"/>
      <c r="V65" s="79"/>
    </row>
    <row r="66" spans="1:22" x14ac:dyDescent="0.25">
      <c r="A66" s="104" t="s">
        <v>337</v>
      </c>
      <c r="B66" s="104" t="s">
        <v>338</v>
      </c>
      <c r="C66" s="104" t="s">
        <v>30</v>
      </c>
      <c r="D66" s="137">
        <v>948595.19999999995</v>
      </c>
      <c r="E66" s="104" t="s">
        <v>339</v>
      </c>
      <c r="F66" s="128" t="s">
        <v>340</v>
      </c>
      <c r="G66" s="138">
        <v>100225.3</v>
      </c>
      <c r="H66" s="138">
        <v>99625.3</v>
      </c>
      <c r="I66" s="139">
        <v>2007</v>
      </c>
      <c r="J66" s="139">
        <v>2025</v>
      </c>
      <c r="K66" s="140" t="s">
        <v>341</v>
      </c>
      <c r="L66" s="140" t="s">
        <v>342</v>
      </c>
      <c r="M66" s="139" t="s">
        <v>177</v>
      </c>
      <c r="N66" s="141" t="s">
        <v>343</v>
      </c>
      <c r="O66" s="104" t="s">
        <v>344</v>
      </c>
      <c r="P66" s="104" t="s">
        <v>345</v>
      </c>
      <c r="Q66" s="104" t="s">
        <v>346</v>
      </c>
      <c r="R66" s="104" t="s">
        <v>347</v>
      </c>
      <c r="S66" s="142" t="s">
        <v>348</v>
      </c>
      <c r="T66" s="143"/>
      <c r="U66" s="140" t="s">
        <v>349</v>
      </c>
      <c r="V66" s="143"/>
    </row>
    <row r="67" spans="1:22" x14ac:dyDescent="0.25">
      <c r="A67" s="104"/>
      <c r="B67" s="104"/>
      <c r="C67" s="104"/>
      <c r="D67" s="137"/>
      <c r="E67" s="104"/>
      <c r="F67" s="128"/>
      <c r="G67" s="144"/>
      <c r="H67" s="144"/>
      <c r="I67" s="145"/>
      <c r="J67" s="145"/>
      <c r="K67" s="146"/>
      <c r="L67" s="146"/>
      <c r="M67" s="145"/>
      <c r="N67" s="147"/>
      <c r="O67" s="104"/>
      <c r="P67" s="104"/>
      <c r="Q67" s="104"/>
      <c r="R67" s="104"/>
      <c r="S67" s="148"/>
      <c r="T67" s="149"/>
      <c r="U67" s="146"/>
      <c r="V67" s="149"/>
    </row>
    <row r="68" spans="1:22" x14ac:dyDescent="0.25">
      <c r="A68" s="150" t="s">
        <v>350</v>
      </c>
      <c r="B68" s="104" t="s">
        <v>351</v>
      </c>
      <c r="C68" s="104" t="s">
        <v>30</v>
      </c>
      <c r="D68" s="137" t="s">
        <v>352</v>
      </c>
      <c r="E68" s="104" t="s">
        <v>339</v>
      </c>
      <c r="F68" s="128" t="s">
        <v>353</v>
      </c>
      <c r="G68" s="151">
        <v>77</v>
      </c>
      <c r="H68" s="152">
        <v>0</v>
      </c>
      <c r="I68" s="139">
        <v>2023</v>
      </c>
      <c r="J68" s="139">
        <v>2029</v>
      </c>
      <c r="K68" s="140" t="s">
        <v>354</v>
      </c>
      <c r="L68" s="153" t="s">
        <v>355</v>
      </c>
      <c r="M68" s="139" t="s">
        <v>177</v>
      </c>
      <c r="N68" s="140" t="s">
        <v>343</v>
      </c>
      <c r="O68" s="154" t="s">
        <v>356</v>
      </c>
      <c r="P68" s="154" t="s">
        <v>345</v>
      </c>
      <c r="Q68" s="154" t="s">
        <v>357</v>
      </c>
      <c r="R68" s="154" t="s">
        <v>358</v>
      </c>
      <c r="S68" s="142" t="s">
        <v>359</v>
      </c>
      <c r="T68" s="143"/>
      <c r="U68" s="139" t="s">
        <v>360</v>
      </c>
      <c r="V68" s="143"/>
    </row>
    <row r="69" spans="1:22" x14ac:dyDescent="0.25">
      <c r="A69" s="150"/>
      <c r="B69" s="104"/>
      <c r="C69" s="104"/>
      <c r="D69" s="137"/>
      <c r="E69" s="104"/>
      <c r="F69" s="128"/>
      <c r="G69" s="155"/>
      <c r="H69" s="156"/>
      <c r="I69" s="157"/>
      <c r="J69" s="157"/>
      <c r="K69" s="154"/>
      <c r="L69" s="158"/>
      <c r="M69" s="157"/>
      <c r="N69" s="154"/>
      <c r="O69" s="154"/>
      <c r="P69" s="154"/>
      <c r="Q69" s="154"/>
      <c r="R69" s="157"/>
      <c r="S69" s="159"/>
      <c r="T69" s="160"/>
      <c r="U69" s="157"/>
      <c r="V69" s="160"/>
    </row>
    <row r="70" spans="1:22" x14ac:dyDescent="0.25">
      <c r="A70" s="150"/>
      <c r="B70" s="104"/>
      <c r="C70" s="104"/>
      <c r="D70" s="137"/>
      <c r="E70" s="104"/>
      <c r="F70" s="128"/>
      <c r="G70" s="161"/>
      <c r="H70" s="162"/>
      <c r="I70" s="145"/>
      <c r="J70" s="145"/>
      <c r="K70" s="146"/>
      <c r="L70" s="144"/>
      <c r="M70" s="145"/>
      <c r="N70" s="146"/>
      <c r="O70" s="146"/>
      <c r="P70" s="146"/>
      <c r="Q70" s="146"/>
      <c r="R70" s="145"/>
      <c r="S70" s="148"/>
      <c r="T70" s="149"/>
      <c r="U70" s="145"/>
      <c r="V70" s="149"/>
    </row>
    <row r="71" spans="1:22" x14ac:dyDescent="0.25">
      <c r="A71" s="104" t="s">
        <v>361</v>
      </c>
      <c r="B71" s="163" t="s">
        <v>351</v>
      </c>
      <c r="C71" s="104" t="s">
        <v>30</v>
      </c>
      <c r="D71" s="137" t="s">
        <v>362</v>
      </c>
      <c r="E71" s="104" t="s">
        <v>339</v>
      </c>
      <c r="F71" s="128" t="s">
        <v>363</v>
      </c>
      <c r="G71" s="164">
        <v>219843.3</v>
      </c>
      <c r="H71" s="164">
        <v>219843.3</v>
      </c>
      <c r="I71" s="139">
        <v>2020</v>
      </c>
      <c r="J71" s="139">
        <v>2025</v>
      </c>
      <c r="K71" s="140" t="s">
        <v>341</v>
      </c>
      <c r="L71" s="140" t="s">
        <v>364</v>
      </c>
      <c r="M71" s="139" t="s">
        <v>177</v>
      </c>
      <c r="N71" s="140" t="s">
        <v>343</v>
      </c>
      <c r="O71" s="140" t="s">
        <v>365</v>
      </c>
      <c r="P71" s="140" t="s">
        <v>366</v>
      </c>
      <c r="Q71" s="140" t="s">
        <v>357</v>
      </c>
      <c r="R71" s="139" t="s">
        <v>367</v>
      </c>
      <c r="S71" s="142" t="s">
        <v>368</v>
      </c>
      <c r="T71" s="143"/>
      <c r="U71" s="139" t="s">
        <v>369</v>
      </c>
      <c r="V71" s="143"/>
    </row>
    <row r="72" spans="1:22" x14ac:dyDescent="0.25">
      <c r="A72" s="104"/>
      <c r="B72" s="163"/>
      <c r="C72" s="104"/>
      <c r="D72" s="137"/>
      <c r="E72" s="104"/>
      <c r="F72" s="128"/>
      <c r="G72" s="165"/>
      <c r="H72" s="165"/>
      <c r="I72" s="157"/>
      <c r="J72" s="157"/>
      <c r="K72" s="154"/>
      <c r="L72" s="154"/>
      <c r="M72" s="157"/>
      <c r="N72" s="154"/>
      <c r="O72" s="154"/>
      <c r="P72" s="154"/>
      <c r="Q72" s="154"/>
      <c r="R72" s="157"/>
      <c r="S72" s="159"/>
      <c r="T72" s="160"/>
      <c r="U72" s="157"/>
      <c r="V72" s="160"/>
    </row>
    <row r="73" spans="1:22" x14ac:dyDescent="0.25">
      <c r="A73" s="104"/>
      <c r="B73" s="163"/>
      <c r="C73" s="104"/>
      <c r="D73" s="137"/>
      <c r="E73" s="104"/>
      <c r="F73" s="128"/>
      <c r="G73" s="166"/>
      <c r="H73" s="166"/>
      <c r="I73" s="145"/>
      <c r="J73" s="145"/>
      <c r="K73" s="146"/>
      <c r="L73" s="146"/>
      <c r="M73" s="145"/>
      <c r="N73" s="146"/>
      <c r="O73" s="146"/>
      <c r="P73" s="146"/>
      <c r="Q73" s="146"/>
      <c r="R73" s="145"/>
      <c r="S73" s="148"/>
      <c r="T73" s="149"/>
      <c r="U73" s="145"/>
      <c r="V73" s="149"/>
    </row>
    <row r="74" spans="1:22" x14ac:dyDescent="0.25">
      <c r="A74" s="104" t="s">
        <v>370</v>
      </c>
      <c r="B74" s="104" t="s">
        <v>371</v>
      </c>
      <c r="C74" s="104" t="s">
        <v>144</v>
      </c>
      <c r="D74" s="137">
        <v>538676.4</v>
      </c>
      <c r="E74" s="104" t="s">
        <v>339</v>
      </c>
      <c r="F74" s="128" t="s">
        <v>372</v>
      </c>
      <c r="G74" s="167">
        <v>59634.6</v>
      </c>
      <c r="H74" s="168">
        <v>54336.2</v>
      </c>
      <c r="I74" s="169">
        <v>2020</v>
      </c>
      <c r="J74" s="169">
        <v>2025</v>
      </c>
      <c r="K74" s="104" t="s">
        <v>341</v>
      </c>
      <c r="L74" s="104" t="s">
        <v>373</v>
      </c>
      <c r="M74" s="169" t="s">
        <v>189</v>
      </c>
      <c r="N74" s="104" t="s">
        <v>343</v>
      </c>
      <c r="O74" s="104" t="s">
        <v>374</v>
      </c>
      <c r="P74" s="104" t="s">
        <v>375</v>
      </c>
      <c r="Q74" s="140" t="s">
        <v>357</v>
      </c>
      <c r="R74" s="169" t="s">
        <v>376</v>
      </c>
      <c r="S74" s="142" t="s">
        <v>377</v>
      </c>
      <c r="T74" s="170"/>
      <c r="U74" s="139" t="s">
        <v>378</v>
      </c>
      <c r="V74" s="170"/>
    </row>
    <row r="75" spans="1:22" x14ac:dyDescent="0.25">
      <c r="A75" s="104"/>
      <c r="B75" s="104"/>
      <c r="C75" s="104"/>
      <c r="D75" s="137"/>
      <c r="E75" s="104"/>
      <c r="F75" s="128"/>
      <c r="G75" s="171"/>
      <c r="H75" s="130"/>
      <c r="I75" s="169"/>
      <c r="J75" s="169"/>
      <c r="K75" s="104"/>
      <c r="L75" s="104"/>
      <c r="M75" s="169"/>
      <c r="N75" s="104"/>
      <c r="O75" s="104"/>
      <c r="P75" s="104"/>
      <c r="Q75" s="154"/>
      <c r="R75" s="169"/>
      <c r="S75" s="159"/>
      <c r="T75" s="170"/>
      <c r="U75" s="157"/>
      <c r="V75" s="170"/>
    </row>
    <row r="76" spans="1:22" x14ac:dyDescent="0.25">
      <c r="A76" s="104"/>
      <c r="B76" s="104"/>
      <c r="C76" s="104"/>
      <c r="D76" s="137"/>
      <c r="E76" s="104"/>
      <c r="F76" s="128"/>
      <c r="G76" s="171"/>
      <c r="H76" s="130"/>
      <c r="I76" s="169"/>
      <c r="J76" s="169"/>
      <c r="K76" s="104"/>
      <c r="L76" s="104"/>
      <c r="M76" s="169"/>
      <c r="N76" s="104"/>
      <c r="O76" s="104"/>
      <c r="P76" s="104"/>
      <c r="Q76" s="146"/>
      <c r="R76" s="169"/>
      <c r="S76" s="148"/>
      <c r="T76" s="170"/>
      <c r="U76" s="145"/>
      <c r="V76" s="170"/>
    </row>
    <row r="77" spans="1:22" x14ac:dyDescent="0.25">
      <c r="A77" s="104" t="s">
        <v>379</v>
      </c>
      <c r="B77" s="104" t="s">
        <v>380</v>
      </c>
      <c r="C77" s="104" t="s">
        <v>48</v>
      </c>
      <c r="D77" s="137" t="s">
        <v>381</v>
      </c>
      <c r="E77" s="104" t="s">
        <v>339</v>
      </c>
      <c r="F77" s="128">
        <v>0</v>
      </c>
      <c r="G77" s="172">
        <v>1881.7</v>
      </c>
      <c r="H77" s="173">
        <v>0</v>
      </c>
      <c r="I77" s="169">
        <v>2024</v>
      </c>
      <c r="J77" s="169">
        <v>2025</v>
      </c>
      <c r="K77" s="104" t="s">
        <v>341</v>
      </c>
      <c r="L77" s="104" t="s">
        <v>382</v>
      </c>
      <c r="M77" s="169" t="s">
        <v>177</v>
      </c>
      <c r="N77" s="104" t="s">
        <v>343</v>
      </c>
      <c r="O77" s="104" t="s">
        <v>383</v>
      </c>
      <c r="P77" s="104" t="s">
        <v>366</v>
      </c>
      <c r="Q77" s="104" t="s">
        <v>357</v>
      </c>
      <c r="R77" s="169" t="s">
        <v>384</v>
      </c>
      <c r="S77" s="174" t="s">
        <v>385</v>
      </c>
      <c r="T77" s="170"/>
      <c r="U77" s="139" t="s">
        <v>386</v>
      </c>
      <c r="V77" s="139"/>
    </row>
    <row r="78" spans="1:22" x14ac:dyDescent="0.25">
      <c r="A78" s="104"/>
      <c r="B78" s="104"/>
      <c r="C78" s="104"/>
      <c r="D78" s="137"/>
      <c r="E78" s="104"/>
      <c r="F78" s="128"/>
      <c r="G78" s="172"/>
      <c r="H78" s="173"/>
      <c r="I78" s="169"/>
      <c r="J78" s="169"/>
      <c r="K78" s="104"/>
      <c r="L78" s="104"/>
      <c r="M78" s="169"/>
      <c r="N78" s="104"/>
      <c r="O78" s="104"/>
      <c r="P78" s="104"/>
      <c r="Q78" s="104"/>
      <c r="R78" s="169"/>
      <c r="S78" s="175"/>
      <c r="T78" s="170"/>
      <c r="U78" s="145"/>
      <c r="V78" s="145"/>
    </row>
    <row r="79" spans="1:22" x14ac:dyDescent="0.25">
      <c r="A79" s="80" t="s">
        <v>419</v>
      </c>
      <c r="B79" s="79"/>
      <c r="C79" s="79"/>
      <c r="D79" s="79"/>
      <c r="E79" s="79"/>
      <c r="F79" s="79"/>
      <c r="G79" s="79"/>
      <c r="H79" s="79"/>
      <c r="I79" s="79"/>
      <c r="J79" s="79"/>
      <c r="K79" s="79"/>
      <c r="L79" s="79"/>
      <c r="M79" s="79"/>
      <c r="N79" s="79"/>
      <c r="O79" s="79"/>
      <c r="P79" s="79"/>
      <c r="Q79" s="79"/>
      <c r="R79" s="79"/>
      <c r="S79" s="79"/>
      <c r="T79" s="79"/>
      <c r="U79" s="79"/>
      <c r="V79" s="79"/>
    </row>
    <row r="80" spans="1:22" ht="409.5" x14ac:dyDescent="0.25">
      <c r="A80" s="53" t="s">
        <v>388</v>
      </c>
      <c r="B80" s="81" t="s">
        <v>389</v>
      </c>
      <c r="C80" s="81" t="s">
        <v>144</v>
      </c>
      <c r="D80" s="58">
        <v>309916.7</v>
      </c>
      <c r="E80" s="81" t="s">
        <v>390</v>
      </c>
      <c r="F80" s="82">
        <f>H80</f>
        <v>148198.33000000002</v>
      </c>
      <c r="G80" s="83">
        <f>146637.36+17306.62</f>
        <v>163943.97999999998</v>
      </c>
      <c r="H80" s="84">
        <f>131973.63+16224.7</f>
        <v>148198.33000000002</v>
      </c>
      <c r="I80" s="85">
        <v>2023</v>
      </c>
      <c r="J80" s="84">
        <v>2025</v>
      </c>
      <c r="K80" s="86" t="s">
        <v>391</v>
      </c>
      <c r="L80" s="57" t="s">
        <v>392</v>
      </c>
      <c r="M80" s="101" t="s">
        <v>124</v>
      </c>
      <c r="N80" s="101" t="s">
        <v>393</v>
      </c>
      <c r="O80" s="81" t="s">
        <v>394</v>
      </c>
      <c r="P80" s="99" t="s">
        <v>395</v>
      </c>
      <c r="Q80" s="81" t="s">
        <v>396</v>
      </c>
      <c r="R80" s="87" t="s">
        <v>397</v>
      </c>
      <c r="S80" s="86">
        <v>0</v>
      </c>
      <c r="T80" s="86">
        <v>0</v>
      </c>
      <c r="U80" s="86">
        <v>0</v>
      </c>
      <c r="V80" s="57" t="s">
        <v>398</v>
      </c>
    </row>
    <row r="81" spans="1:22" ht="409.5" x14ac:dyDescent="0.25">
      <c r="A81" s="53" t="s">
        <v>399</v>
      </c>
      <c r="B81" s="53" t="s">
        <v>400</v>
      </c>
      <c r="C81" s="88" t="s">
        <v>401</v>
      </c>
      <c r="D81" s="191">
        <v>2962274.7</v>
      </c>
      <c r="E81" s="99" t="s">
        <v>402</v>
      </c>
      <c r="F81" s="89">
        <f>H81</f>
        <v>2095486.33</v>
      </c>
      <c r="G81" s="90">
        <v>2590047.6159999999</v>
      </c>
      <c r="H81" s="90">
        <v>2095486.33</v>
      </c>
      <c r="I81" s="84">
        <v>2022</v>
      </c>
      <c r="J81" s="84">
        <v>2025</v>
      </c>
      <c r="K81" s="57" t="s">
        <v>391</v>
      </c>
      <c r="L81" s="91" t="s">
        <v>403</v>
      </c>
      <c r="M81" s="88" t="s">
        <v>105</v>
      </c>
      <c r="N81" s="101" t="s">
        <v>393</v>
      </c>
      <c r="O81" s="99" t="s">
        <v>404</v>
      </c>
      <c r="P81" s="99" t="s">
        <v>395</v>
      </c>
      <c r="Q81" s="99" t="s">
        <v>405</v>
      </c>
      <c r="R81" s="99" t="s">
        <v>406</v>
      </c>
      <c r="S81" s="105"/>
      <c r="T81" s="105"/>
      <c r="U81" s="57" t="s">
        <v>407</v>
      </c>
      <c r="V81" s="92" t="s">
        <v>408</v>
      </c>
    </row>
    <row r="82" spans="1:22" ht="409.5" x14ac:dyDescent="0.25">
      <c r="A82" s="53" t="s">
        <v>409</v>
      </c>
      <c r="B82" s="53" t="s">
        <v>410</v>
      </c>
      <c r="C82" s="53" t="s">
        <v>411</v>
      </c>
      <c r="D82" s="192">
        <v>347531</v>
      </c>
      <c r="E82" s="99" t="s">
        <v>412</v>
      </c>
      <c r="F82" s="85">
        <v>0</v>
      </c>
      <c r="G82" s="83">
        <v>213574</v>
      </c>
      <c r="H82" s="85">
        <v>0</v>
      </c>
      <c r="I82" s="66">
        <v>2016</v>
      </c>
      <c r="J82" s="66">
        <v>2026</v>
      </c>
      <c r="K82" s="53" t="s">
        <v>391</v>
      </c>
      <c r="L82" s="53" t="s">
        <v>413</v>
      </c>
      <c r="M82" s="101" t="s">
        <v>124</v>
      </c>
      <c r="N82" s="101" t="s">
        <v>393</v>
      </c>
      <c r="O82" s="99" t="s">
        <v>414</v>
      </c>
      <c r="P82" s="99" t="s">
        <v>415</v>
      </c>
      <c r="Q82" s="99" t="s">
        <v>416</v>
      </c>
      <c r="R82" s="99" t="s">
        <v>417</v>
      </c>
      <c r="S82" s="86">
        <v>0</v>
      </c>
      <c r="T82" s="86">
        <v>0</v>
      </c>
      <c r="U82" s="86">
        <v>0</v>
      </c>
      <c r="V82" s="86" t="s">
        <v>418</v>
      </c>
    </row>
    <row r="83" spans="1:22" x14ac:dyDescent="0.25">
      <c r="A83" s="80" t="s">
        <v>426</v>
      </c>
      <c r="B83" s="79"/>
      <c r="C83" s="79"/>
      <c r="D83" s="79"/>
      <c r="E83" s="79"/>
      <c r="F83" s="79"/>
      <c r="G83" s="79"/>
      <c r="H83" s="79"/>
      <c r="I83" s="79"/>
      <c r="J83" s="79"/>
      <c r="K83" s="79"/>
      <c r="L83" s="79"/>
      <c r="M83" s="79"/>
      <c r="N83" s="79"/>
      <c r="O83" s="79"/>
      <c r="P83" s="79"/>
      <c r="Q83" s="79"/>
      <c r="R83" s="79"/>
      <c r="S83" s="79"/>
      <c r="T83" s="79"/>
      <c r="U83" s="79"/>
      <c r="V83" s="79"/>
    </row>
    <row r="84" spans="1:22" ht="409.5" x14ac:dyDescent="0.25">
      <c r="A84" s="46" t="s">
        <v>420</v>
      </c>
      <c r="B84" s="46" t="s">
        <v>421</v>
      </c>
      <c r="C84" s="68" t="s">
        <v>422</v>
      </c>
      <c r="D84" s="76">
        <v>232428.2</v>
      </c>
      <c r="E84" s="46" t="s">
        <v>423</v>
      </c>
      <c r="F84" s="176">
        <v>4315</v>
      </c>
      <c r="G84" s="95">
        <v>181101.5</v>
      </c>
      <c r="H84" s="176">
        <v>4315</v>
      </c>
      <c r="I84" s="95">
        <v>2019</v>
      </c>
      <c r="J84" s="95">
        <v>2025</v>
      </c>
      <c r="K84" s="46" t="s">
        <v>424</v>
      </c>
      <c r="L84" s="177" t="s">
        <v>425</v>
      </c>
      <c r="M84" s="46" t="s">
        <v>105</v>
      </c>
      <c r="N84" s="46" t="s">
        <v>426</v>
      </c>
      <c r="O84" s="46" t="s">
        <v>427</v>
      </c>
      <c r="P84" s="95" t="s">
        <v>428</v>
      </c>
      <c r="Q84" s="46" t="s">
        <v>429</v>
      </c>
      <c r="R84" s="46" t="s">
        <v>430</v>
      </c>
      <c r="S84" s="95">
        <v>8</v>
      </c>
      <c r="T84" s="68"/>
      <c r="U84" s="46" t="s">
        <v>431</v>
      </c>
      <c r="V84" s="68"/>
    </row>
    <row r="85" spans="1:22" ht="409.5" x14ac:dyDescent="0.25">
      <c r="A85" s="46" t="s">
        <v>432</v>
      </c>
      <c r="B85" s="46" t="s">
        <v>433</v>
      </c>
      <c r="C85" s="68" t="s">
        <v>422</v>
      </c>
      <c r="D85" s="76">
        <v>211945.60000000001</v>
      </c>
      <c r="E85" s="46" t="s">
        <v>434</v>
      </c>
      <c r="F85" s="176"/>
      <c r="G85" s="95">
        <v>73567.8</v>
      </c>
      <c r="H85" s="176"/>
      <c r="I85" s="95">
        <v>2019</v>
      </c>
      <c r="J85" s="95">
        <v>2025</v>
      </c>
      <c r="K85" s="46" t="s">
        <v>424</v>
      </c>
      <c r="L85" s="177" t="s">
        <v>435</v>
      </c>
      <c r="M85" s="46" t="s">
        <v>105</v>
      </c>
      <c r="N85" s="46" t="s">
        <v>426</v>
      </c>
      <c r="O85" s="46" t="s">
        <v>436</v>
      </c>
      <c r="P85" s="95" t="s">
        <v>428</v>
      </c>
      <c r="Q85" s="46" t="s">
        <v>429</v>
      </c>
      <c r="R85" s="46" t="s">
        <v>437</v>
      </c>
      <c r="S85" s="95">
        <v>8</v>
      </c>
      <c r="T85" s="8"/>
      <c r="U85" s="46" t="s">
        <v>438</v>
      </c>
      <c r="V85" s="8"/>
    </row>
    <row r="86" spans="1:22" x14ac:dyDescent="0.25">
      <c r="A86" s="80" t="s">
        <v>486</v>
      </c>
      <c r="B86" s="79"/>
      <c r="C86" s="79"/>
      <c r="D86" s="79"/>
      <c r="E86" s="79"/>
      <c r="F86" s="79"/>
      <c r="G86" s="79"/>
      <c r="H86" s="79"/>
      <c r="I86" s="79"/>
      <c r="J86" s="79"/>
      <c r="K86" s="79"/>
      <c r="L86" s="79"/>
      <c r="M86" s="79"/>
      <c r="N86" s="79"/>
      <c r="O86" s="79"/>
      <c r="P86" s="79"/>
      <c r="Q86" s="79"/>
      <c r="R86" s="79"/>
      <c r="S86" s="79"/>
      <c r="T86" s="79"/>
      <c r="U86" s="79"/>
      <c r="V86" s="79"/>
    </row>
    <row r="87" spans="1:22" ht="150" x14ac:dyDescent="0.25">
      <c r="A87" s="53" t="s">
        <v>439</v>
      </c>
      <c r="B87" s="53" t="s">
        <v>440</v>
      </c>
      <c r="C87" s="53" t="s">
        <v>411</v>
      </c>
      <c r="D87" s="93">
        <v>232189</v>
      </c>
      <c r="E87" s="53" t="s">
        <v>441</v>
      </c>
      <c r="F87" s="53"/>
      <c r="G87" s="93">
        <v>200187.3</v>
      </c>
      <c r="H87" s="53"/>
      <c r="I87" s="53">
        <v>2013</v>
      </c>
      <c r="J87" s="53">
        <v>2025</v>
      </c>
      <c r="K87" s="53" t="s">
        <v>442</v>
      </c>
      <c r="L87" s="53" t="s">
        <v>443</v>
      </c>
      <c r="M87" s="53" t="s">
        <v>319</v>
      </c>
      <c r="N87" s="66" t="s">
        <v>444</v>
      </c>
      <c r="O87" s="53" t="s">
        <v>445</v>
      </c>
      <c r="P87" s="53" t="s">
        <v>446</v>
      </c>
      <c r="Q87" s="53" t="s">
        <v>447</v>
      </c>
      <c r="R87" s="53" t="s">
        <v>448</v>
      </c>
      <c r="S87" s="53">
        <v>0</v>
      </c>
      <c r="T87" s="53"/>
      <c r="U87" s="53"/>
      <c r="V87" s="53" t="s">
        <v>449</v>
      </c>
    </row>
    <row r="88" spans="1:22" ht="135" x14ac:dyDescent="0.25">
      <c r="A88" s="53" t="s">
        <v>450</v>
      </c>
      <c r="B88" s="53"/>
      <c r="C88" s="53" t="s">
        <v>451</v>
      </c>
      <c r="D88" s="93">
        <v>140000</v>
      </c>
      <c r="E88" s="53" t="s">
        <v>452</v>
      </c>
      <c r="F88" s="53"/>
      <c r="G88" s="53" t="s">
        <v>453</v>
      </c>
      <c r="H88" s="53"/>
      <c r="I88" s="53">
        <v>2023</v>
      </c>
      <c r="J88" s="53">
        <v>2025</v>
      </c>
      <c r="K88" s="53" t="s">
        <v>454</v>
      </c>
      <c r="L88" s="53" t="s">
        <v>455</v>
      </c>
      <c r="M88" s="53" t="s">
        <v>319</v>
      </c>
      <c r="N88" s="66" t="s">
        <v>444</v>
      </c>
      <c r="O88" s="53" t="s">
        <v>456</v>
      </c>
      <c r="P88" s="53" t="s">
        <v>446</v>
      </c>
      <c r="Q88" s="53" t="s">
        <v>457</v>
      </c>
      <c r="R88" s="53" t="s">
        <v>458</v>
      </c>
      <c r="S88" s="53" t="s">
        <v>459</v>
      </c>
      <c r="T88" s="53"/>
      <c r="U88" s="53" t="s">
        <v>460</v>
      </c>
      <c r="V88" s="53" t="s">
        <v>449</v>
      </c>
    </row>
    <row r="89" spans="1:22" ht="150" x14ac:dyDescent="0.25">
      <c r="A89" s="53" t="s">
        <v>461</v>
      </c>
      <c r="B89" s="53" t="s">
        <v>462</v>
      </c>
      <c r="C89" s="53" t="s">
        <v>463</v>
      </c>
      <c r="D89" s="93">
        <v>164020.29999999999</v>
      </c>
      <c r="E89" s="53" t="s">
        <v>464</v>
      </c>
      <c r="F89" s="53"/>
      <c r="G89" s="53" t="s">
        <v>453</v>
      </c>
      <c r="H89" s="53"/>
      <c r="I89" s="53">
        <v>2023</v>
      </c>
      <c r="J89" s="53">
        <v>2025</v>
      </c>
      <c r="K89" s="53" t="s">
        <v>449</v>
      </c>
      <c r="L89" s="53" t="s">
        <v>465</v>
      </c>
      <c r="M89" s="53" t="s">
        <v>189</v>
      </c>
      <c r="N89" s="66" t="s">
        <v>444</v>
      </c>
      <c r="O89" s="53" t="s">
        <v>466</v>
      </c>
      <c r="P89" s="53" t="s">
        <v>446</v>
      </c>
      <c r="Q89" s="53" t="s">
        <v>467</v>
      </c>
      <c r="R89" s="53" t="s">
        <v>468</v>
      </c>
      <c r="S89" s="53"/>
      <c r="T89" s="53"/>
      <c r="U89" s="53"/>
      <c r="V89" s="53" t="s">
        <v>449</v>
      </c>
    </row>
    <row r="90" spans="1:22" ht="90" x14ac:dyDescent="0.25">
      <c r="A90" s="53" t="s">
        <v>469</v>
      </c>
      <c r="B90" s="53" t="s">
        <v>470</v>
      </c>
      <c r="C90" s="53" t="s">
        <v>471</v>
      </c>
      <c r="D90" s="93">
        <v>319049.3</v>
      </c>
      <c r="E90" s="53" t="s">
        <v>472</v>
      </c>
      <c r="F90" s="53"/>
      <c r="G90" s="93">
        <v>279494.2</v>
      </c>
      <c r="H90" s="53"/>
      <c r="I90" s="53">
        <v>2023</v>
      </c>
      <c r="J90" s="53">
        <v>2024</v>
      </c>
      <c r="K90" s="53" t="s">
        <v>473</v>
      </c>
      <c r="L90" s="53" t="s">
        <v>474</v>
      </c>
      <c r="M90" s="53" t="s">
        <v>189</v>
      </c>
      <c r="N90" s="66" t="s">
        <v>444</v>
      </c>
      <c r="O90" s="53" t="s">
        <v>475</v>
      </c>
      <c r="P90" s="53" t="s">
        <v>446</v>
      </c>
      <c r="Q90" s="53" t="s">
        <v>476</v>
      </c>
      <c r="R90" s="53" t="s">
        <v>477</v>
      </c>
      <c r="S90" s="53">
        <v>0</v>
      </c>
      <c r="T90" s="53"/>
      <c r="U90" s="53" t="s">
        <v>478</v>
      </c>
      <c r="V90" s="53" t="s">
        <v>479</v>
      </c>
    </row>
    <row r="91" spans="1:22" ht="135" x14ac:dyDescent="0.25">
      <c r="A91" s="53" t="s">
        <v>480</v>
      </c>
      <c r="B91" s="53" t="s">
        <v>470</v>
      </c>
      <c r="C91" s="53" t="s">
        <v>481</v>
      </c>
      <c r="D91" s="93">
        <v>729642.3</v>
      </c>
      <c r="E91" s="53" t="s">
        <v>482</v>
      </c>
      <c r="F91" s="53"/>
      <c r="G91" s="53" t="s">
        <v>453</v>
      </c>
      <c r="H91" s="53"/>
      <c r="I91" s="53">
        <v>2023</v>
      </c>
      <c r="J91" s="53">
        <v>2025</v>
      </c>
      <c r="K91" s="53" t="s">
        <v>449</v>
      </c>
      <c r="L91" s="53" t="s">
        <v>483</v>
      </c>
      <c r="M91" s="53" t="s">
        <v>189</v>
      </c>
      <c r="N91" s="66" t="s">
        <v>444</v>
      </c>
      <c r="O91" s="53" t="s">
        <v>484</v>
      </c>
      <c r="P91" s="53" t="s">
        <v>446</v>
      </c>
      <c r="Q91" s="53" t="s">
        <v>467</v>
      </c>
      <c r="R91" s="53" t="s">
        <v>485</v>
      </c>
      <c r="S91" s="53"/>
      <c r="T91" s="53"/>
      <c r="U91" s="53"/>
      <c r="V91" s="53" t="s">
        <v>449</v>
      </c>
    </row>
    <row r="92" spans="1:22" x14ac:dyDescent="0.25">
      <c r="A92" s="80" t="s">
        <v>492</v>
      </c>
      <c r="B92" s="79"/>
      <c r="C92" s="79"/>
      <c r="D92" s="79"/>
      <c r="E92" s="79"/>
      <c r="F92" s="79"/>
      <c r="G92" s="79"/>
      <c r="H92" s="79"/>
      <c r="I92" s="79"/>
      <c r="J92" s="79"/>
      <c r="K92" s="79"/>
      <c r="L92" s="79"/>
      <c r="M92" s="79"/>
      <c r="N92" s="79"/>
      <c r="O92" s="79"/>
      <c r="P92" s="79"/>
      <c r="Q92" s="79"/>
      <c r="R92" s="79"/>
      <c r="S92" s="79"/>
      <c r="T92" s="79"/>
      <c r="U92" s="79"/>
      <c r="V92" s="79"/>
    </row>
    <row r="93" spans="1:22" ht="105" x14ac:dyDescent="0.25">
      <c r="A93" s="98" t="s">
        <v>487</v>
      </c>
      <c r="B93" s="98" t="s">
        <v>488</v>
      </c>
      <c r="C93" s="101" t="s">
        <v>401</v>
      </c>
      <c r="D93" s="103" t="s">
        <v>489</v>
      </c>
      <c r="E93" s="99" t="s">
        <v>490</v>
      </c>
      <c r="F93" s="103" t="s">
        <v>489</v>
      </c>
      <c r="G93" s="103" t="s">
        <v>489</v>
      </c>
      <c r="H93" s="103" t="s">
        <v>489</v>
      </c>
      <c r="I93" s="101">
        <v>2019</v>
      </c>
      <c r="J93" s="101">
        <v>2024</v>
      </c>
      <c r="K93" s="101" t="s">
        <v>199</v>
      </c>
      <c r="L93" s="99" t="s">
        <v>491</v>
      </c>
      <c r="M93" s="101" t="s">
        <v>105</v>
      </c>
      <c r="N93" s="100" t="s">
        <v>492</v>
      </c>
      <c r="O93" s="99" t="s">
        <v>493</v>
      </c>
      <c r="P93" s="99" t="s">
        <v>494</v>
      </c>
      <c r="Q93" s="99" t="s">
        <v>495</v>
      </c>
      <c r="R93" s="99" t="s">
        <v>496</v>
      </c>
      <c r="S93" s="99" t="s">
        <v>497</v>
      </c>
      <c r="T93" s="99"/>
      <c r="U93" s="99" t="s">
        <v>498</v>
      </c>
    </row>
    <row r="94" spans="1:22" ht="105" x14ac:dyDescent="0.25">
      <c r="A94" s="98" t="s">
        <v>499</v>
      </c>
      <c r="B94" s="100" t="s">
        <v>500</v>
      </c>
      <c r="C94" s="101" t="s">
        <v>501</v>
      </c>
      <c r="D94" s="103">
        <v>396916.1</v>
      </c>
      <c r="E94" s="99" t="s">
        <v>502</v>
      </c>
      <c r="F94" s="101">
        <v>0</v>
      </c>
      <c r="G94" s="103">
        <v>396916.1</v>
      </c>
      <c r="H94" s="103">
        <v>0</v>
      </c>
      <c r="I94" s="101">
        <v>2024</v>
      </c>
      <c r="J94" s="101">
        <v>2024</v>
      </c>
      <c r="K94" s="101" t="s">
        <v>199</v>
      </c>
      <c r="L94" s="99" t="s">
        <v>503</v>
      </c>
      <c r="M94" s="101" t="s">
        <v>105</v>
      </c>
      <c r="N94" s="100" t="s">
        <v>492</v>
      </c>
      <c r="O94" s="99" t="s">
        <v>504</v>
      </c>
      <c r="P94" s="99" t="s">
        <v>494</v>
      </c>
      <c r="Q94" s="99" t="s">
        <v>505</v>
      </c>
      <c r="R94" s="99" t="s">
        <v>506</v>
      </c>
      <c r="S94" s="99" t="s">
        <v>507</v>
      </c>
      <c r="T94" s="99"/>
      <c r="U94" s="99" t="s">
        <v>508</v>
      </c>
    </row>
    <row r="95" spans="1:22" ht="105" x14ac:dyDescent="0.25">
      <c r="A95" s="98" t="s">
        <v>509</v>
      </c>
      <c r="B95" s="98" t="s">
        <v>510</v>
      </c>
      <c r="C95" s="101" t="s">
        <v>401</v>
      </c>
      <c r="D95" s="103" t="s">
        <v>511</v>
      </c>
      <c r="E95" s="99" t="s">
        <v>512</v>
      </c>
      <c r="F95" s="103" t="s">
        <v>511</v>
      </c>
      <c r="G95" s="103" t="s">
        <v>511</v>
      </c>
      <c r="H95" s="103" t="s">
        <v>511</v>
      </c>
      <c r="I95" s="101">
        <v>2022</v>
      </c>
      <c r="J95" s="101">
        <v>2024</v>
      </c>
      <c r="K95" s="101" t="s">
        <v>199</v>
      </c>
      <c r="L95" s="99" t="s">
        <v>503</v>
      </c>
      <c r="M95" s="101" t="s">
        <v>105</v>
      </c>
      <c r="N95" s="100" t="s">
        <v>492</v>
      </c>
      <c r="O95" s="99" t="s">
        <v>513</v>
      </c>
      <c r="P95" s="99" t="s">
        <v>494</v>
      </c>
      <c r="Q95" s="99" t="s">
        <v>514</v>
      </c>
      <c r="R95" s="99" t="s">
        <v>515</v>
      </c>
      <c r="S95" s="99" t="s">
        <v>516</v>
      </c>
      <c r="T95" s="99"/>
      <c r="U95" s="99" t="s">
        <v>517</v>
      </c>
    </row>
    <row r="96" spans="1:22" x14ac:dyDescent="0.25">
      <c r="A96" s="80" t="s">
        <v>524</v>
      </c>
      <c r="B96" s="79"/>
      <c r="C96" s="79"/>
      <c r="D96" s="79"/>
      <c r="E96" s="79"/>
      <c r="F96" s="79"/>
      <c r="G96" s="79"/>
      <c r="H96" s="79"/>
      <c r="I96" s="79"/>
      <c r="J96" s="79"/>
      <c r="K96" s="79"/>
      <c r="L96" s="79"/>
      <c r="M96" s="79"/>
      <c r="N96" s="79"/>
      <c r="O96" s="79"/>
      <c r="P96" s="79"/>
      <c r="Q96" s="79"/>
      <c r="R96" s="79"/>
      <c r="S96" s="79"/>
      <c r="T96" s="79"/>
      <c r="U96" s="79"/>
      <c r="V96" s="79"/>
    </row>
    <row r="97" spans="1:22" ht="409.5" x14ac:dyDescent="0.25">
      <c r="A97" s="67" t="s">
        <v>518</v>
      </c>
      <c r="B97" s="67" t="s">
        <v>519</v>
      </c>
      <c r="C97" s="46" t="s">
        <v>520</v>
      </c>
      <c r="D97" s="47" t="s">
        <v>521</v>
      </c>
      <c r="E97" s="46" t="s">
        <v>522</v>
      </c>
      <c r="F97" s="94">
        <v>215491.72</v>
      </c>
      <c r="G97" s="94">
        <v>64139.24</v>
      </c>
      <c r="H97" s="94">
        <v>33761.279999999999</v>
      </c>
      <c r="I97" s="95">
        <v>2020</v>
      </c>
      <c r="J97" s="95">
        <v>2025</v>
      </c>
      <c r="K97" s="46" t="s">
        <v>105</v>
      </c>
      <c r="L97" s="46" t="s">
        <v>523</v>
      </c>
      <c r="M97" s="46" t="s">
        <v>105</v>
      </c>
      <c r="N97" s="46" t="s">
        <v>524</v>
      </c>
      <c r="O97" s="46" t="s">
        <v>525</v>
      </c>
      <c r="P97" s="95" t="s">
        <v>526</v>
      </c>
      <c r="Q97" s="46" t="s">
        <v>527</v>
      </c>
      <c r="R97" s="46" t="s">
        <v>528</v>
      </c>
      <c r="S97" s="46" t="s">
        <v>529</v>
      </c>
      <c r="T97" s="95" t="s">
        <v>58</v>
      </c>
      <c r="U97" s="46" t="s">
        <v>530</v>
      </c>
      <c r="V97" s="178" t="s">
        <v>531</v>
      </c>
    </row>
    <row r="98" spans="1:22" x14ac:dyDescent="0.25">
      <c r="A98" s="80" t="s">
        <v>538</v>
      </c>
      <c r="B98" s="79"/>
      <c r="C98" s="79"/>
      <c r="D98" s="79"/>
      <c r="E98" s="79"/>
      <c r="F98" s="79"/>
      <c r="G98" s="79"/>
      <c r="H98" s="79"/>
      <c r="I98" s="79"/>
      <c r="J98" s="79"/>
      <c r="K98" s="79"/>
      <c r="L98" s="79"/>
      <c r="M98" s="79"/>
      <c r="N98" s="79"/>
      <c r="O98" s="79"/>
      <c r="P98" s="79"/>
      <c r="Q98" s="79"/>
      <c r="R98" s="79"/>
      <c r="S98" s="79"/>
      <c r="T98" s="79"/>
      <c r="U98" s="79"/>
      <c r="V98" s="79"/>
    </row>
    <row r="99" spans="1:22" ht="390" x14ac:dyDescent="0.25">
      <c r="A99" s="106" t="s">
        <v>532</v>
      </c>
      <c r="B99" s="106" t="s">
        <v>533</v>
      </c>
      <c r="C99" s="106" t="s">
        <v>144</v>
      </c>
      <c r="D99" s="193">
        <v>727156.5</v>
      </c>
      <c r="E99" s="106" t="s">
        <v>534</v>
      </c>
      <c r="F99" s="106" t="s">
        <v>535</v>
      </c>
      <c r="G99" s="107">
        <v>727156.5</v>
      </c>
      <c r="H99" s="107">
        <v>677507.6</v>
      </c>
      <c r="I99" s="106">
        <v>2019</v>
      </c>
      <c r="J99" s="106" t="s">
        <v>536</v>
      </c>
      <c r="K99" s="106" t="s">
        <v>537</v>
      </c>
      <c r="L99" s="106" t="s">
        <v>503</v>
      </c>
      <c r="M99" s="106" t="s">
        <v>189</v>
      </c>
      <c r="N99" s="106" t="s">
        <v>538</v>
      </c>
      <c r="O99" s="106" t="s">
        <v>539</v>
      </c>
      <c r="P99" s="106" t="s">
        <v>540</v>
      </c>
      <c r="Q99" s="106" t="s">
        <v>541</v>
      </c>
      <c r="R99" s="106" t="s">
        <v>542</v>
      </c>
      <c r="S99" s="53"/>
      <c r="T99" s="53"/>
      <c r="U99" s="53" t="s">
        <v>605</v>
      </c>
      <c r="V99" s="45" t="s">
        <v>543</v>
      </c>
    </row>
    <row r="100" spans="1:22" ht="375" x14ac:dyDescent="0.25">
      <c r="A100" s="106" t="s">
        <v>544</v>
      </c>
      <c r="B100" s="106" t="s">
        <v>545</v>
      </c>
      <c r="C100" s="106" t="s">
        <v>144</v>
      </c>
      <c r="D100" s="193">
        <v>120205.6</v>
      </c>
      <c r="E100" s="106" t="s">
        <v>546</v>
      </c>
      <c r="F100" s="106" t="s">
        <v>58</v>
      </c>
      <c r="G100" s="107">
        <v>120205.6</v>
      </c>
      <c r="H100" s="107" t="s">
        <v>58</v>
      </c>
      <c r="I100" s="106">
        <v>2021</v>
      </c>
      <c r="J100" s="106" t="s">
        <v>536</v>
      </c>
      <c r="K100" s="106" t="s">
        <v>537</v>
      </c>
      <c r="L100" s="106" t="s">
        <v>503</v>
      </c>
      <c r="M100" s="106" t="s">
        <v>177</v>
      </c>
      <c r="N100" s="106" t="s">
        <v>538</v>
      </c>
      <c r="O100" s="106" t="s">
        <v>547</v>
      </c>
      <c r="P100" s="106" t="s">
        <v>540</v>
      </c>
      <c r="Q100" s="106" t="s">
        <v>541</v>
      </c>
      <c r="R100" s="53" t="s">
        <v>548</v>
      </c>
      <c r="S100" s="53"/>
      <c r="T100" s="53"/>
      <c r="U100" s="53" t="s">
        <v>549</v>
      </c>
      <c r="V100" s="45" t="s">
        <v>550</v>
      </c>
    </row>
    <row r="101" spans="1:22" ht="409.5" x14ac:dyDescent="0.25">
      <c r="A101" s="106" t="s">
        <v>551</v>
      </c>
      <c r="B101" s="106" t="s">
        <v>552</v>
      </c>
      <c r="C101" s="106" t="s">
        <v>30</v>
      </c>
      <c r="D101" s="193">
        <v>396800</v>
      </c>
      <c r="E101" s="106" t="s">
        <v>534</v>
      </c>
      <c r="F101" s="106" t="s">
        <v>553</v>
      </c>
      <c r="G101" s="107">
        <v>4881.3999999999996</v>
      </c>
      <c r="H101" s="107">
        <v>4064.6</v>
      </c>
      <c r="I101" s="106">
        <v>2021</v>
      </c>
      <c r="J101" s="106" t="s">
        <v>554</v>
      </c>
      <c r="K101" s="106" t="s">
        <v>391</v>
      </c>
      <c r="L101" s="106" t="s">
        <v>555</v>
      </c>
      <c r="M101" s="106" t="s">
        <v>189</v>
      </c>
      <c r="N101" s="106" t="s">
        <v>538</v>
      </c>
      <c r="O101" s="106" t="s">
        <v>556</v>
      </c>
      <c r="P101" s="106" t="s">
        <v>540</v>
      </c>
      <c r="Q101" s="106" t="s">
        <v>541</v>
      </c>
      <c r="R101" s="53" t="s">
        <v>557</v>
      </c>
      <c r="S101" s="53"/>
      <c r="T101" s="53"/>
      <c r="U101" s="53" t="s">
        <v>558</v>
      </c>
      <c r="V101" s="45" t="s">
        <v>559</v>
      </c>
    </row>
    <row r="102" spans="1:22" ht="409.5" x14ac:dyDescent="0.25">
      <c r="A102" s="106" t="s">
        <v>560</v>
      </c>
      <c r="B102" s="106" t="s">
        <v>561</v>
      </c>
      <c r="C102" s="106" t="s">
        <v>30</v>
      </c>
      <c r="D102" s="193">
        <v>991350.8</v>
      </c>
      <c r="E102" s="106" t="s">
        <v>562</v>
      </c>
      <c r="F102" s="106" t="s">
        <v>563</v>
      </c>
      <c r="G102" s="107">
        <v>530114.69999999995</v>
      </c>
      <c r="H102" s="107">
        <v>454788.3</v>
      </c>
      <c r="I102" s="106">
        <v>2021</v>
      </c>
      <c r="J102" s="106" t="s">
        <v>554</v>
      </c>
      <c r="K102" s="106" t="s">
        <v>391</v>
      </c>
      <c r="L102" s="106" t="s">
        <v>564</v>
      </c>
      <c r="M102" s="106" t="s">
        <v>177</v>
      </c>
      <c r="N102" s="106" t="s">
        <v>538</v>
      </c>
      <c r="O102" s="106" t="s">
        <v>565</v>
      </c>
      <c r="P102" s="106" t="s">
        <v>540</v>
      </c>
      <c r="Q102" s="106" t="s">
        <v>541</v>
      </c>
      <c r="R102" s="53" t="s">
        <v>566</v>
      </c>
      <c r="S102" s="53"/>
      <c r="T102" s="53"/>
      <c r="U102" s="53" t="s">
        <v>567</v>
      </c>
      <c r="V102" s="45" t="s">
        <v>568</v>
      </c>
    </row>
    <row r="103" spans="1:22" ht="409.5" x14ac:dyDescent="0.25">
      <c r="A103" s="106" t="s">
        <v>569</v>
      </c>
      <c r="B103" s="106" t="s">
        <v>570</v>
      </c>
      <c r="C103" s="106" t="s">
        <v>571</v>
      </c>
      <c r="D103" s="193">
        <v>479455.9</v>
      </c>
      <c r="E103" s="106" t="s">
        <v>572</v>
      </c>
      <c r="F103" s="106" t="s">
        <v>573</v>
      </c>
      <c r="G103" s="107" t="s">
        <v>58</v>
      </c>
      <c r="H103" s="107" t="s">
        <v>58</v>
      </c>
      <c r="I103" s="106">
        <v>2022</v>
      </c>
      <c r="J103" s="106" t="s">
        <v>574</v>
      </c>
      <c r="K103" s="106" t="s">
        <v>575</v>
      </c>
      <c r="L103" s="106" t="s">
        <v>576</v>
      </c>
      <c r="M103" s="106" t="s">
        <v>577</v>
      </c>
      <c r="N103" s="106" t="s">
        <v>538</v>
      </c>
      <c r="O103" s="106" t="s">
        <v>578</v>
      </c>
      <c r="P103" s="106" t="s">
        <v>540</v>
      </c>
      <c r="Q103" s="106" t="s">
        <v>541</v>
      </c>
      <c r="R103" s="53" t="s">
        <v>579</v>
      </c>
      <c r="S103" s="53"/>
      <c r="T103" s="53"/>
      <c r="U103" s="53" t="s">
        <v>580</v>
      </c>
      <c r="V103" s="45" t="s">
        <v>581</v>
      </c>
    </row>
    <row r="104" spans="1:22" ht="360" x14ac:dyDescent="0.25">
      <c r="A104" s="106" t="s">
        <v>582</v>
      </c>
      <c r="B104" s="106" t="s">
        <v>583</v>
      </c>
      <c r="C104" s="106" t="s">
        <v>144</v>
      </c>
      <c r="D104" s="193">
        <v>106857.95</v>
      </c>
      <c r="E104" s="106" t="s">
        <v>584</v>
      </c>
      <c r="F104" s="106" t="s">
        <v>58</v>
      </c>
      <c r="G104" s="107" t="s">
        <v>58</v>
      </c>
      <c r="H104" s="107" t="s">
        <v>58</v>
      </c>
      <c r="I104" s="106">
        <v>2023</v>
      </c>
      <c r="J104" s="106" t="s">
        <v>554</v>
      </c>
      <c r="K104" s="106" t="s">
        <v>575</v>
      </c>
      <c r="L104" s="106" t="s">
        <v>585</v>
      </c>
      <c r="M104" s="106" t="s">
        <v>177</v>
      </c>
      <c r="N104" s="106" t="s">
        <v>538</v>
      </c>
      <c r="O104" s="106" t="s">
        <v>586</v>
      </c>
      <c r="P104" s="106" t="s">
        <v>540</v>
      </c>
      <c r="Q104" s="106" t="s">
        <v>541</v>
      </c>
      <c r="R104" s="53" t="s">
        <v>587</v>
      </c>
      <c r="S104" s="53"/>
      <c r="T104" s="53"/>
      <c r="U104" s="53" t="s">
        <v>588</v>
      </c>
      <c r="V104" s="45" t="s">
        <v>589</v>
      </c>
    </row>
    <row r="105" spans="1:22" ht="105" x14ac:dyDescent="0.25">
      <c r="A105" s="108" t="s">
        <v>590</v>
      </c>
      <c r="B105" s="108" t="s">
        <v>591</v>
      </c>
      <c r="C105" s="108" t="s">
        <v>592</v>
      </c>
      <c r="D105" s="93">
        <v>129000</v>
      </c>
      <c r="E105" s="108" t="s">
        <v>593</v>
      </c>
      <c r="F105" s="108" t="s">
        <v>58</v>
      </c>
      <c r="G105" s="107"/>
      <c r="H105" s="107"/>
      <c r="I105" s="108">
        <v>2016</v>
      </c>
      <c r="J105" s="108" t="s">
        <v>536</v>
      </c>
      <c r="K105" s="108" t="s">
        <v>537</v>
      </c>
      <c r="L105" s="108" t="s">
        <v>503</v>
      </c>
      <c r="M105" s="108" t="s">
        <v>177</v>
      </c>
      <c r="N105" s="108" t="s">
        <v>538</v>
      </c>
      <c r="O105" s="108" t="s">
        <v>594</v>
      </c>
      <c r="P105" s="108" t="s">
        <v>595</v>
      </c>
      <c r="Q105" s="108" t="s">
        <v>596</v>
      </c>
      <c r="R105" s="108" t="s">
        <v>597</v>
      </c>
      <c r="S105" s="108"/>
      <c r="T105" s="53"/>
      <c r="U105" s="53"/>
      <c r="V105" s="8"/>
    </row>
    <row r="106" spans="1:22" ht="135" x14ac:dyDescent="0.25">
      <c r="A106" s="108" t="s">
        <v>598</v>
      </c>
      <c r="B106" s="108" t="s">
        <v>598</v>
      </c>
      <c r="C106" s="108" t="s">
        <v>571</v>
      </c>
      <c r="D106" s="93">
        <v>2001934.6</v>
      </c>
      <c r="E106" s="108" t="s">
        <v>599</v>
      </c>
      <c r="F106" s="108" t="s">
        <v>600</v>
      </c>
      <c r="G106" s="107"/>
      <c r="H106" s="107"/>
      <c r="I106" s="108">
        <v>2020</v>
      </c>
      <c r="J106" s="108" t="s">
        <v>574</v>
      </c>
      <c r="K106" s="108" t="s">
        <v>575</v>
      </c>
      <c r="L106" s="108" t="s">
        <v>585</v>
      </c>
      <c r="M106" s="108" t="s">
        <v>177</v>
      </c>
      <c r="N106" s="108" t="s">
        <v>538</v>
      </c>
      <c r="O106" s="108" t="s">
        <v>601</v>
      </c>
      <c r="P106" s="108" t="s">
        <v>602</v>
      </c>
      <c r="Q106" s="108" t="s">
        <v>603</v>
      </c>
      <c r="R106" s="108" t="s">
        <v>604</v>
      </c>
      <c r="S106" s="108"/>
      <c r="T106" s="53"/>
      <c r="U106" s="53"/>
      <c r="V106" s="8"/>
    </row>
  </sheetData>
  <mergeCells count="220">
    <mergeCell ref="A96:V96"/>
    <mergeCell ref="A98:V98"/>
    <mergeCell ref="A65:V65"/>
    <mergeCell ref="U77:U78"/>
    <mergeCell ref="V77:V78"/>
    <mergeCell ref="U74:U76"/>
    <mergeCell ref="V74:V76"/>
    <mergeCell ref="G77:G78"/>
    <mergeCell ref="H77:H78"/>
    <mergeCell ref="I77:I78"/>
    <mergeCell ref="J77:J78"/>
    <mergeCell ref="K77:K78"/>
    <mergeCell ref="L77:L78"/>
    <mergeCell ref="M77:M78"/>
    <mergeCell ref="N77:N78"/>
    <mergeCell ref="O77:O78"/>
    <mergeCell ref="P77:P78"/>
    <mergeCell ref="Q77:Q78"/>
    <mergeCell ref="R77:R78"/>
    <mergeCell ref="S77:S78"/>
    <mergeCell ref="T77:T78"/>
    <mergeCell ref="P71:P73"/>
    <mergeCell ref="Q71:Q73"/>
    <mergeCell ref="R71:R73"/>
    <mergeCell ref="S71:S73"/>
    <mergeCell ref="T71:T73"/>
    <mergeCell ref="P60:P62"/>
    <mergeCell ref="Q60:Q62"/>
    <mergeCell ref="U71:U73"/>
    <mergeCell ref="V71:V73"/>
    <mergeCell ref="G74:G76"/>
    <mergeCell ref="H74:H76"/>
    <mergeCell ref="I74:I76"/>
    <mergeCell ref="J74:J76"/>
    <mergeCell ref="K74:K76"/>
    <mergeCell ref="L74:L76"/>
    <mergeCell ref="M74:M76"/>
    <mergeCell ref="N74:N76"/>
    <mergeCell ref="O74:O76"/>
    <mergeCell ref="P74:P76"/>
    <mergeCell ref="Q74:Q76"/>
    <mergeCell ref="R74:R76"/>
    <mergeCell ref="T74:T76"/>
    <mergeCell ref="S74:S76"/>
    <mergeCell ref="L71:L73"/>
    <mergeCell ref="M71:M73"/>
    <mergeCell ref="P58:P59"/>
    <mergeCell ref="Q58:Q59"/>
    <mergeCell ref="N71:N73"/>
    <mergeCell ref="U66:U67"/>
    <mergeCell ref="V66:V67"/>
    <mergeCell ref="G68:G70"/>
    <mergeCell ref="H68:H70"/>
    <mergeCell ref="I68:I70"/>
    <mergeCell ref="J68:J70"/>
    <mergeCell ref="K68:K70"/>
    <mergeCell ref="L68:L70"/>
    <mergeCell ref="M68:M70"/>
    <mergeCell ref="N68:N70"/>
    <mergeCell ref="O68:O70"/>
    <mergeCell ref="P68:P70"/>
    <mergeCell ref="Q68:Q70"/>
    <mergeCell ref="R68:R70"/>
    <mergeCell ref="T68:T70"/>
    <mergeCell ref="P66:P67"/>
    <mergeCell ref="Q66:Q67"/>
    <mergeCell ref="R66:R67"/>
    <mergeCell ref="A49:V49"/>
    <mergeCell ref="A52:V52"/>
    <mergeCell ref="S66:S67"/>
    <mergeCell ref="T66:T67"/>
    <mergeCell ref="U68:U70"/>
    <mergeCell ref="V68:V70"/>
    <mergeCell ref="S68:S70"/>
    <mergeCell ref="K66:K67"/>
    <mergeCell ref="B68:B70"/>
    <mergeCell ref="F68:F70"/>
    <mergeCell ref="F66:F67"/>
    <mergeCell ref="A68:A70"/>
    <mergeCell ref="C68:C70"/>
    <mergeCell ref="D68:D70"/>
    <mergeCell ref="E68:E70"/>
    <mergeCell ref="A66:A67"/>
    <mergeCell ref="B66:B67"/>
    <mergeCell ref="C66:C67"/>
    <mergeCell ref="D66:D67"/>
    <mergeCell ref="E66:E67"/>
    <mergeCell ref="G66:G67"/>
    <mergeCell ref="A38:V38"/>
    <mergeCell ref="A42:V42"/>
    <mergeCell ref="A40:W40"/>
    <mergeCell ref="A45:V45"/>
    <mergeCell ref="F77:F78"/>
    <mergeCell ref="F71:F73"/>
    <mergeCell ref="F74:F76"/>
    <mergeCell ref="B71:B73"/>
    <mergeCell ref="B74:B76"/>
    <mergeCell ref="B77:B78"/>
    <mergeCell ref="A77:A78"/>
    <mergeCell ref="C77:C78"/>
    <mergeCell ref="D77:D78"/>
    <mergeCell ref="E77:E78"/>
    <mergeCell ref="A71:A73"/>
    <mergeCell ref="C71:C73"/>
    <mergeCell ref="D71:D73"/>
    <mergeCell ref="E71:E73"/>
    <mergeCell ref="O71:O73"/>
    <mergeCell ref="H66:H67"/>
    <mergeCell ref="A74:A76"/>
    <mergeCell ref="C74:C76"/>
    <mergeCell ref="D74:D76"/>
    <mergeCell ref="E74:E76"/>
    <mergeCell ref="G71:G73"/>
    <mergeCell ref="H71:H73"/>
    <mergeCell ref="I71:I73"/>
    <mergeCell ref="J71:J73"/>
    <mergeCell ref="K71:K73"/>
    <mergeCell ref="I66:I67"/>
    <mergeCell ref="J66:J67"/>
    <mergeCell ref="L66:L67"/>
    <mergeCell ref="M66:M67"/>
    <mergeCell ref="N66:N67"/>
    <mergeCell ref="O66:O67"/>
    <mergeCell ref="T31:T35"/>
    <mergeCell ref="U31:U35"/>
    <mergeCell ref="V31:V35"/>
    <mergeCell ref="A36:V36"/>
    <mergeCell ref="O31:O35"/>
    <mergeCell ref="P31:P35"/>
    <mergeCell ref="Q31:Q35"/>
    <mergeCell ref="R31:R35"/>
    <mergeCell ref="S31:S35"/>
    <mergeCell ref="A79:V79"/>
    <mergeCell ref="A83:V83"/>
    <mergeCell ref="A86:V86"/>
    <mergeCell ref="J31:J35"/>
    <mergeCell ref="K31:K35"/>
    <mergeCell ref="L31:L35"/>
    <mergeCell ref="M31:M35"/>
    <mergeCell ref="N31:N35"/>
    <mergeCell ref="A92:V92"/>
    <mergeCell ref="A31:A35"/>
    <mergeCell ref="B31:B35"/>
    <mergeCell ref="C31:C35"/>
    <mergeCell ref="D31:D35"/>
    <mergeCell ref="I31:I35"/>
    <mergeCell ref="R26:R30"/>
    <mergeCell ref="S26:S30"/>
    <mergeCell ref="T26:T30"/>
    <mergeCell ref="U26:U30"/>
    <mergeCell ref="V26:V30"/>
    <mergeCell ref="T21:T25"/>
    <mergeCell ref="U21:U25"/>
    <mergeCell ref="V21:V25"/>
    <mergeCell ref="A26:A30"/>
    <mergeCell ref="B26:B30"/>
    <mergeCell ref="C26:C30"/>
    <mergeCell ref="D26:D30"/>
    <mergeCell ref="I26:I30"/>
    <mergeCell ref="J26:J30"/>
    <mergeCell ref="K26:K30"/>
    <mergeCell ref="L26:L30"/>
    <mergeCell ref="M26:M30"/>
    <mergeCell ref="N26:N30"/>
    <mergeCell ref="O26:O30"/>
    <mergeCell ref="P26:P30"/>
    <mergeCell ref="Q26:Q30"/>
    <mergeCell ref="V16:V20"/>
    <mergeCell ref="A21:A25"/>
    <mergeCell ref="B21:B25"/>
    <mergeCell ref="C21:C25"/>
    <mergeCell ref="D21:D25"/>
    <mergeCell ref="I21:I25"/>
    <mergeCell ref="J21:J25"/>
    <mergeCell ref="K21:K25"/>
    <mergeCell ref="L21:L25"/>
    <mergeCell ref="M21:M25"/>
    <mergeCell ref="N21:N25"/>
    <mergeCell ref="O21:O25"/>
    <mergeCell ref="P21:P25"/>
    <mergeCell ref="Q21:Q25"/>
    <mergeCell ref="R21:R25"/>
    <mergeCell ref="S21:S25"/>
    <mergeCell ref="Q16:Q20"/>
    <mergeCell ref="R16:R20"/>
    <mergeCell ref="S16:S20"/>
    <mergeCell ref="T16:T20"/>
    <mergeCell ref="U16:U20"/>
    <mergeCell ref="D2:D3"/>
    <mergeCell ref="E2:E3"/>
    <mergeCell ref="A5:V5"/>
    <mergeCell ref="A15:V15"/>
    <mergeCell ref="A16:A20"/>
    <mergeCell ref="B16:B20"/>
    <mergeCell ref="C16:C20"/>
    <mergeCell ref="D16:D20"/>
    <mergeCell ref="I16:I20"/>
    <mergeCell ref="J16:J20"/>
    <mergeCell ref="K16:K20"/>
    <mergeCell ref="L16:L20"/>
    <mergeCell ref="M16:M20"/>
    <mergeCell ref="N16:N20"/>
    <mergeCell ref="O16:O20"/>
    <mergeCell ref="P16:P20"/>
    <mergeCell ref="F2:F3"/>
    <mergeCell ref="Q2:Q3"/>
    <mergeCell ref="S2:U2"/>
    <mergeCell ref="V2:V3"/>
    <mergeCell ref="A1:V1"/>
    <mergeCell ref="R2:R3"/>
    <mergeCell ref="G2:H2"/>
    <mergeCell ref="I2:J2"/>
    <mergeCell ref="K2:L2"/>
    <mergeCell ref="M2:M3"/>
    <mergeCell ref="N2:N3"/>
    <mergeCell ref="O2:O3"/>
    <mergeCell ref="P2:P3"/>
    <mergeCell ref="A2:A3"/>
    <mergeCell ref="B2:B3"/>
    <mergeCell ref="C2:C3"/>
  </mergeCells>
  <dataValidations count="1">
    <dataValidation showInputMessage="1" showErrorMessage="1" errorTitle="Input error" error="Value is not in list." promptTitle="Language" prompt="Русский" sqref="P41:Q41">
      <formula1>" "</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Отчет свод</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Пилипцова Диана Викторовна</dc:creator>
  <cp:lastModifiedBy>Павлов Анатолий Семенович</cp:lastModifiedBy>
  <cp:lastPrinted>2022-02-24T09:42:39Z</cp:lastPrinted>
  <dcterms:created xsi:type="dcterms:W3CDTF">2020-12-18T03:45:50Z</dcterms:created>
  <dcterms:modified xsi:type="dcterms:W3CDTF">2025-03-10T12:41:05Z</dcterms:modified>
</cp:coreProperties>
</file>